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6311"/>
  <workbookPr/>
  <mc:AlternateContent xmlns:mc="http://schemas.openxmlformats.org/markup-compatibility/2006">
    <mc:Choice Requires="x15">
      <x15ac:absPath xmlns:x15ac="http://schemas.microsoft.com/office/spreadsheetml/2010/11/ac" url="/Users/ezracampbell/Dropbox/GRENCODA CPCCA PROJECT/FINALISE DOCUMENTS - GRENCODA 5C PROJECT/ASSOCIATED SERVICES/Contract 18 MPA Building [W6]/"/>
    </mc:Choice>
  </mc:AlternateContent>
  <bookViews>
    <workbookView xWindow="20" yWindow="460" windowWidth="25580" windowHeight="14740"/>
  </bookViews>
  <sheets>
    <sheet name="Scope of Works" sheetId="3" r:id="rId1"/>
    <sheet name="Sheet1" sheetId="4" r:id="rId2"/>
    <sheet name="Sheet2" sheetId="5" r:id="rId3"/>
  </sheets>
  <definedNames>
    <definedName name="_xlnm.Print_Area" localSheetId="0">'Scope of Works'!$A$1:$F$373</definedName>
    <definedName name="_xlnm.Print_Area" localSheetId="1">Sheet1!$A$1:$K$174</definedName>
    <definedName name="_xlnm.Print_Area" localSheetId="2">Sheet2!$A$1:$J$36</definedName>
    <definedName name="_xlnm.Print_Titles" localSheetId="0">'Scope of Works'!$3:$4</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58" i="4" l="1"/>
  <c r="G58" i="4"/>
  <c r="H58" i="4"/>
  <c r="E59" i="4"/>
  <c r="G59" i="4"/>
  <c r="H59" i="4"/>
  <c r="E60" i="4"/>
  <c r="G60" i="4"/>
  <c r="H60" i="4"/>
  <c r="J60" i="4"/>
  <c r="B61" i="4"/>
  <c r="E61" i="4"/>
  <c r="G61" i="4"/>
  <c r="H61" i="4"/>
  <c r="J61" i="4"/>
  <c r="J63" i="4"/>
  <c r="E104" i="4"/>
  <c r="G104" i="4"/>
  <c r="H104" i="4"/>
  <c r="E105" i="4"/>
  <c r="G105" i="4"/>
  <c r="H105" i="4"/>
  <c r="J105" i="4"/>
  <c r="E126" i="4"/>
  <c r="G126" i="4"/>
  <c r="H126" i="4"/>
  <c r="E127" i="4"/>
  <c r="G127" i="4"/>
  <c r="H127" i="4"/>
  <c r="E128" i="4"/>
  <c r="G128" i="4"/>
  <c r="H128" i="4"/>
  <c r="E129" i="4"/>
  <c r="G129" i="4"/>
  <c r="H129" i="4"/>
  <c r="E130" i="4"/>
  <c r="G130" i="4"/>
  <c r="H130" i="4"/>
  <c r="E131" i="4"/>
  <c r="G131" i="4"/>
  <c r="H131" i="4"/>
  <c r="E132" i="4"/>
  <c r="G132" i="4"/>
  <c r="H132" i="4"/>
  <c r="E133" i="4"/>
  <c r="G133" i="4"/>
  <c r="H133" i="4"/>
  <c r="E134" i="4"/>
  <c r="G134" i="4"/>
  <c r="H134" i="4"/>
  <c r="E136" i="4"/>
  <c r="G136" i="4"/>
  <c r="H136" i="4"/>
  <c r="E137" i="4"/>
  <c r="G137" i="4"/>
  <c r="H137" i="4"/>
  <c r="E138" i="4"/>
  <c r="G138" i="4"/>
  <c r="H138" i="4"/>
  <c r="J138" i="4"/>
  <c r="E107" i="4"/>
  <c r="G107" i="4"/>
  <c r="H107" i="4"/>
  <c r="E108" i="4"/>
  <c r="G108" i="4"/>
  <c r="H108" i="4"/>
  <c r="E109" i="4"/>
  <c r="G109" i="4"/>
  <c r="H109" i="4"/>
  <c r="E110" i="4"/>
  <c r="G110" i="4"/>
  <c r="H110" i="4"/>
  <c r="E111" i="4"/>
  <c r="G111" i="4"/>
  <c r="H111" i="4"/>
  <c r="E112" i="4"/>
  <c r="G112" i="4"/>
  <c r="H112" i="4"/>
  <c r="E113" i="4"/>
  <c r="G113" i="4"/>
  <c r="H113" i="4"/>
  <c r="E114" i="4"/>
  <c r="G114" i="4"/>
  <c r="H114" i="4"/>
  <c r="E115" i="4"/>
  <c r="G115" i="4"/>
  <c r="H115" i="4"/>
  <c r="E116" i="4"/>
  <c r="G116" i="4"/>
  <c r="H116" i="4"/>
  <c r="E117" i="4"/>
  <c r="G117" i="4"/>
  <c r="H117" i="4"/>
  <c r="E118" i="4"/>
  <c r="G118" i="4"/>
  <c r="H118" i="4"/>
  <c r="E119" i="4"/>
  <c r="G119" i="4"/>
  <c r="H119" i="4"/>
  <c r="E121" i="4"/>
  <c r="G121" i="4"/>
  <c r="H121" i="4"/>
  <c r="E122" i="4"/>
  <c r="G122" i="4"/>
  <c r="H122" i="4"/>
  <c r="E123" i="4"/>
  <c r="G123" i="4"/>
  <c r="H123" i="4"/>
  <c r="E124" i="4"/>
  <c r="G124" i="4"/>
  <c r="H124" i="4"/>
  <c r="J125" i="4"/>
  <c r="E71" i="4"/>
  <c r="G71" i="4"/>
  <c r="H71" i="4"/>
  <c r="E72" i="4"/>
  <c r="G72" i="4"/>
  <c r="H72" i="4"/>
  <c r="J72" i="4"/>
  <c r="E74" i="4"/>
  <c r="G74" i="4"/>
  <c r="H74" i="4"/>
  <c r="E75" i="4"/>
  <c r="G75" i="4"/>
  <c r="H75" i="4"/>
  <c r="E76" i="4"/>
  <c r="G76" i="4"/>
  <c r="H76" i="4"/>
  <c r="E77" i="4"/>
  <c r="G77" i="4"/>
  <c r="H77" i="4"/>
  <c r="E78" i="4"/>
  <c r="G78" i="4"/>
  <c r="H78" i="4"/>
  <c r="E79" i="4"/>
  <c r="G79" i="4"/>
  <c r="H79" i="4"/>
  <c r="E81" i="4"/>
  <c r="G81" i="4"/>
  <c r="H81" i="4"/>
  <c r="E82" i="4"/>
  <c r="G82" i="4"/>
  <c r="H82" i="4"/>
  <c r="E83" i="4"/>
  <c r="G83" i="4"/>
  <c r="H83" i="4"/>
  <c r="E84" i="4"/>
  <c r="G84" i="4"/>
  <c r="H84" i="4"/>
  <c r="J84" i="4"/>
  <c r="E86" i="4"/>
  <c r="G86" i="4"/>
  <c r="H86" i="4"/>
  <c r="E87" i="4"/>
  <c r="G87" i="4"/>
  <c r="H87" i="4"/>
  <c r="E88" i="4"/>
  <c r="G88" i="4"/>
  <c r="H88" i="4"/>
  <c r="E89" i="4"/>
  <c r="G89" i="4"/>
  <c r="H89" i="4"/>
  <c r="E90" i="4"/>
  <c r="G90" i="4"/>
  <c r="H90" i="4"/>
  <c r="E91" i="4"/>
  <c r="G91" i="4"/>
  <c r="H91" i="4"/>
  <c r="E92" i="4"/>
  <c r="G92" i="4"/>
  <c r="H92" i="4"/>
  <c r="J92" i="4"/>
  <c r="E41" i="4"/>
  <c r="G41" i="4"/>
  <c r="H41" i="4"/>
  <c r="E42" i="4"/>
  <c r="G42" i="4"/>
  <c r="H42" i="4"/>
  <c r="J42" i="4"/>
  <c r="E38" i="4"/>
  <c r="G38" i="4"/>
  <c r="H38" i="4"/>
  <c r="E39" i="4"/>
  <c r="G39" i="4"/>
  <c r="H39" i="4"/>
  <c r="E40" i="4"/>
  <c r="G40" i="4"/>
  <c r="H40" i="4"/>
  <c r="J39" i="4"/>
  <c r="E16" i="5"/>
  <c r="B33" i="5"/>
  <c r="E14" i="5"/>
  <c r="B31" i="5"/>
  <c r="E31" i="5"/>
  <c r="G31" i="5"/>
  <c r="H31" i="5"/>
  <c r="E12" i="5"/>
  <c r="B29" i="5"/>
  <c r="E8" i="5"/>
  <c r="B25" i="5"/>
  <c r="B29" i="4"/>
  <c r="B23" i="4"/>
  <c r="E33" i="5"/>
  <c r="G33" i="5"/>
  <c r="H33" i="5"/>
  <c r="E29" i="5"/>
  <c r="G29" i="5"/>
  <c r="H29" i="5"/>
  <c r="E25" i="5"/>
  <c r="G25" i="5"/>
  <c r="H25" i="5"/>
  <c r="F16" i="5"/>
  <c r="H16" i="5"/>
  <c r="I16" i="5"/>
  <c r="F14" i="5"/>
  <c r="H14" i="5"/>
  <c r="I14" i="5"/>
  <c r="F12" i="5"/>
  <c r="H12" i="5"/>
  <c r="I12" i="5"/>
  <c r="F8" i="5"/>
  <c r="H8" i="5"/>
  <c r="I8" i="5"/>
  <c r="I19" i="5"/>
  <c r="H94" i="4"/>
  <c r="J94" i="4"/>
  <c r="J97" i="4"/>
  <c r="H36" i="5"/>
  <c r="H140" i="4"/>
  <c r="H63" i="4"/>
  <c r="H97" i="4"/>
  <c r="G97" i="4"/>
  <c r="E97" i="4"/>
  <c r="E29" i="4"/>
  <c r="G29" i="4"/>
  <c r="H29" i="4"/>
  <c r="I23" i="4"/>
  <c r="J23" i="4"/>
  <c r="E23" i="4"/>
  <c r="G23" i="4"/>
  <c r="H23" i="4"/>
  <c r="E10" i="4"/>
  <c r="E9" i="4"/>
  <c r="G9" i="4"/>
  <c r="H9" i="4"/>
  <c r="E8" i="4"/>
  <c r="G8" i="4"/>
  <c r="H8" i="4"/>
  <c r="H143" i="4"/>
  <c r="J140" i="4"/>
  <c r="J143" i="4"/>
  <c r="G44" i="4"/>
  <c r="E44" i="4"/>
  <c r="G10" i="4"/>
  <c r="H10" i="4"/>
  <c r="H12" i="4"/>
  <c r="E12" i="4"/>
  <c r="H44" i="4"/>
  <c r="H16" i="4"/>
  <c r="G12" i="4"/>
  <c r="H14" i="4"/>
</calcChain>
</file>

<file path=xl/sharedStrings.xml><?xml version="1.0" encoding="utf-8"?>
<sst xmlns="http://schemas.openxmlformats.org/spreadsheetml/2006/main" count="619" uniqueCount="362">
  <si>
    <t>Item</t>
  </si>
  <si>
    <t>NO.</t>
  </si>
  <si>
    <t>ITEM</t>
  </si>
  <si>
    <t>DESCRIPTION</t>
  </si>
  <si>
    <t>QTY</t>
  </si>
  <si>
    <t>UNIT</t>
  </si>
  <si>
    <t>RATE</t>
  </si>
  <si>
    <t>AMOUNT</t>
  </si>
  <si>
    <t>Note</t>
  </si>
  <si>
    <t>PRELIMINARIES</t>
  </si>
  <si>
    <t>SERVICES</t>
  </si>
  <si>
    <t>A.0</t>
  </si>
  <si>
    <t>Refer to items of expenditure which are spread over the whole of the works:</t>
  </si>
  <si>
    <t>GENERALLY</t>
  </si>
  <si>
    <t>A.1</t>
  </si>
  <si>
    <t>The following items are given for the guidance of the contractor in the preparation of his tender.</t>
  </si>
  <si>
    <t>A.2</t>
  </si>
  <si>
    <t>The contractor must allow in his tender any sum he may consider necessary in respect of these items by way of pricing the items as required.</t>
  </si>
  <si>
    <t>A.3</t>
  </si>
  <si>
    <t>In the case of the contractor leaving unpriced any Preliminary Items, then he shall be deemed to have considered that the rates for the remaining items in the bills of Quantities are sufficient to perform the services and obligations in the items not priced.</t>
  </si>
  <si>
    <t>PARTICULARS</t>
  </si>
  <si>
    <t>A.4</t>
  </si>
  <si>
    <t>A.5</t>
  </si>
  <si>
    <t>A.6</t>
  </si>
  <si>
    <t>A.7</t>
  </si>
  <si>
    <t>A.8</t>
  </si>
  <si>
    <t>A.9</t>
  </si>
  <si>
    <t>A.10</t>
  </si>
  <si>
    <t>A.11</t>
  </si>
  <si>
    <t>GENERAL SUMMARY</t>
  </si>
  <si>
    <t>Sum</t>
  </si>
  <si>
    <t>CONTINGENCY</t>
  </si>
  <si>
    <t>Unforseen items of work that may occur during construction.</t>
  </si>
  <si>
    <t>Provision of Guarantee against Performance Security.</t>
  </si>
  <si>
    <t>Allow to construct contractors camps with adequate sanitary facilities, site office to include change room, meeting room and storage at site (Mobilisation).</t>
  </si>
  <si>
    <t/>
  </si>
  <si>
    <t>Provision of Insurances (To include NIS) for the Works.</t>
  </si>
  <si>
    <t>* Contingency sum to be expended on instructions from</t>
  </si>
  <si>
    <t xml:space="preserve">  the Employer</t>
  </si>
  <si>
    <t>Demobilisation, cleanup, etc.</t>
  </si>
  <si>
    <t>DEMOLITION, ALTERATIONS AND SITE PREPARATION</t>
  </si>
  <si>
    <t>Providing and applying antitermite treatment to foundation including preparation of surface and spraying with "Aldrex" or equal and approved insecticide treatment: applied by an approved specialist contractor, in accordance with manufacturer's technical literature and as directed by the Engineer In charge with minimum ten (10) years guarantee in the name of the Client.</t>
  </si>
  <si>
    <t>EXCAVATION AND EARTHWORKS</t>
  </si>
  <si>
    <t xml:space="preserve">REINFORCED CONCRETE WORKS: CONCRETE, FORMWORK AND REINFORCEMENT </t>
  </si>
  <si>
    <t>Concrete</t>
  </si>
  <si>
    <t>Formwork</t>
  </si>
  <si>
    <t>The vertical strutting shall be carried down to such construction as is sufficiently strong to afford the required support without damage and shall remain in position until the newly constructed work is able to support itself.</t>
  </si>
  <si>
    <t>Steel Reinforcement</t>
  </si>
  <si>
    <t>Formworks to soffits of solid, etc. shall be deemed to be slabs not exceeding 10 inches thick unless otherwise described.</t>
  </si>
  <si>
    <t xml:space="preserve">Supplying and placing to:- </t>
  </si>
  <si>
    <t>cy</t>
  </si>
  <si>
    <t>Lintel beams in blockwalls for door and window openings</t>
  </si>
  <si>
    <t>Foundation pads and strip footings</t>
  </si>
  <si>
    <t>Wrought formwork as described to:-</t>
  </si>
  <si>
    <t>Rough formwork to the sides of column bases and strip footing</t>
  </si>
  <si>
    <t>To sides of columns</t>
  </si>
  <si>
    <t>To sides and soffits of first floor beams, slab and sides of lintels for openings</t>
  </si>
  <si>
    <t>To sides and soffits of roof beams and slab</t>
  </si>
  <si>
    <t>Steel reinforcement shall be high yield tensile steel bar reinforcement conforming to ASTM A-615 and having minimum charateristic yield strength fy = 66,000 p.s.i.</t>
  </si>
  <si>
    <t>To sides of capping beam to foundation wall</t>
  </si>
  <si>
    <t>½" diameter steel reinforcement bars in lintels to openings</t>
  </si>
  <si>
    <t>⅜" diameter stirrups in in lintels to openings</t>
  </si>
  <si>
    <t>Concrete Sundries</t>
  </si>
  <si>
    <t>Horizontal "Brickforce" or other equal and approved metal mesh reinforcement with 6" laps at ends and corners (measured net - allow for laps) reinforced at 24" crs. vertically to the following:-</t>
  </si>
  <si>
    <t>Brickwork Reinforcement</t>
  </si>
  <si>
    <t>Blockwork Sundries</t>
  </si>
  <si>
    <t>Supplying and laying to:-</t>
  </si>
  <si>
    <t xml:space="preserve">Vibrated reinforced in-situ cement concrete with minmum compressive strength of fc= 3,000 p.s.i (substructure) and fc= 3,750 p.s.i. (superstructure) at 7 days; ¾" aggregate. </t>
  </si>
  <si>
    <t>Description of  formwork shall be deemed to include use and waste only (except where described as "left in" or "permanent"), for fitting together in the required forms, wedging, plumbing and fixing to true angles and surfaces as necessary to ensure easy release during stripping and for reconditioning as necessary before re-use.</t>
  </si>
  <si>
    <t>Formwork to sides of bases, etc. will only be measured where it is prescribed by the engineer for design reasons. Formwork necessitated by irregularity or collapse of excavated  faces will not be measured and the cost thereof shall be deemed to be included in the allowance for taking the risk of collapse of the sides of the excavations, provision for which is made in "Earthworks".</t>
  </si>
  <si>
    <t>Finishing top surfaces of concrete roof slab, laid to falls and cross fill of 2% slope with smooth finish. Rate to incude lining, hunchung to edge of roof screed and parapet.</t>
  </si>
  <si>
    <t>To all diametre bars for the following structural concrete work:-</t>
  </si>
  <si>
    <t>Unless otherwise stated the rate for concrete for all support shall include the supply of all materials and labour to achieve the specified quality of concrete including all proportioning, mixing, vibrating, transporting and placing, curing, and concrete strength testing as required by the Engineer In Charge, and making good after removal of  formwork, etc..</t>
  </si>
  <si>
    <t>ROOF DRAINAGE</t>
  </si>
  <si>
    <t>Price to include cost of all materials, scaffolding, labour to include delivering. lifting, handling, weighting all rough and fair cutting, plumbing angles, normal straight cutting, forming rebated reveals, curing, cleaning, raking out joints for plastering and extra labour for making of openings, making of arches, etc., and fixing of all type and dia of pipes, etc., complete in all respects at any floor and any height as per drawings, specifications and as directed by the Engineer In Charge.</t>
  </si>
  <si>
    <t>8" thick HCB for foundation walls</t>
  </si>
  <si>
    <t>6" thick HCB for ground, first floor and roof parapet walls</t>
  </si>
  <si>
    <t>Blockwork</t>
  </si>
  <si>
    <t>Blockwork in concrete hollow blocks type (compressive strength 3.5 N/mm2 strength, reinforced with high tensile steel reinforcement; bedded and  pointed in cement mortar (1:4) including filling cavities with concrete 1:2:4 mix, 15/20 N/mm2; ⅝" aggregate as described (vertical reinforcement is measured separately).</t>
  </si>
  <si>
    <t>Rainwater Disposal</t>
  </si>
  <si>
    <t>DOORS &amp; WINDOWS</t>
  </si>
  <si>
    <t>Windows</t>
  </si>
  <si>
    <t>Fittings; supply, install, test and commission all equipment &amp; appliances associated with services; sanitary fittings and accessories as manufactured by Armitage Shanks or equal &amp; approved; include for all sealants, fixing in place, rendering &amp; the likes as required; all in strict accordance with Architect's Specification &amp; Drawing refs: floor plans and related codes/manuals, generally as follows:-</t>
  </si>
  <si>
    <t>Lavatory face basins; mounted in vanity, including faucets, etc.</t>
  </si>
  <si>
    <t>Foul Drainage</t>
  </si>
  <si>
    <t>Electrical Installations</t>
  </si>
  <si>
    <t>MASONRY WORKS &amp; PARTITIONS</t>
  </si>
  <si>
    <t>Internal Partitioning Work</t>
  </si>
  <si>
    <t>Drywall/Sheetrock Partitions</t>
  </si>
  <si>
    <t>Door frames shall fit into walls and sizes of door openings, after considering the thickness of plastering and frames. The shown dimensions on details are the architectural dimensions of door leaves with the frames.</t>
  </si>
  <si>
    <t>Doors</t>
  </si>
  <si>
    <t>The Contractor is to allow a provisional sum to supply, install and execute complete, the whole of the electrical works as shown on the electrical drawings in accordance with the electrical laws of Grenada; all in strict accordance with Architect's &amp; Structural Engineer's as indicated Specifications &amp; Drawings generally. The pricing should include for builder's work in connection with the foregoing electrical installation which include the entire lighting &amp; power, electrical materials; conduits, wiring, cables; as well as fixtures and fittings. The whole of the work is to be carried out by a Licensed Electrical Contractor, in accordance with the requirements of the Grenada Electricity Services Ltd. the Government Electrical Inspectorate and all relevant By-Laws.</t>
  </si>
  <si>
    <t>Before applying gypsum wallboard, all framing shall be plumb and true. Apply no wallboard until all pipes, conduits, ducts, vents, etc are in place, tested and inspected as required. Note: Paint finishes are measured elsewhere. Promptly remove any residual joint compound from adjacent surfaces not indicated to receive texture.</t>
  </si>
  <si>
    <t>Roof beams and slab</t>
  </si>
  <si>
    <t>First floor beams slab and capping beams for existing masonry and HCB walls</t>
  </si>
  <si>
    <t>Storage Units</t>
  </si>
  <si>
    <t>Vanity</t>
  </si>
  <si>
    <t xml:space="preserve">GENERAL FIXTURES, FURNISHINGS AND ACCESSORIES </t>
  </si>
  <si>
    <t>MPA Manager's Office</t>
  </si>
  <si>
    <t>Vanity cupboard; comprising opening to receive wash hand basins; with sides, bottom, divisions, shelf, hinged doors and cut out for basin (elsewhere). Counter comprising ¾" thick treated plywood with glazed 8"x 8" ceramic tiles, manufacturer and colour for approval by Architect prior to installation; fixed to finished blockwork wall; include for all hardwares including but not limited to hinges, door and drawer pulls, drawer slides, lock, standard and shelf backers. framing, fixings, hardwares, ironmongery, accessories, etc as required; incluidng for paint or varnish finish. Unit prices shall include all materials, equipment, labour and all preparation work and additional necessary for performance of the work; all in accordance with Architect's Drawings and Specifications generally; Fixtures, furnishings and accessories not associated with services to:-</t>
  </si>
  <si>
    <t>MPA Washroom</t>
  </si>
  <si>
    <t>Water closets suites; commercial quality WC unit; complete with concealed cistern, lever flush; fixed to ceramic tiled and concrete blockwall.</t>
  </si>
  <si>
    <t>Allow to supply Xypex concrete waterproofing additive product or equivalent, added to the concrete at time of batching for roof. The roof waterproofing Contractor is to allow in his prices for testing the waterproofing for watertightness by ponding the surfaces waterproofed for a period of at least forty eight hours.</t>
  </si>
  <si>
    <t>Floor Finishes</t>
  </si>
  <si>
    <t>sy</t>
  </si>
  <si>
    <t>Wall Finishes</t>
  </si>
  <si>
    <t>Ceramic Tiling</t>
  </si>
  <si>
    <t>Painting</t>
  </si>
  <si>
    <t>Excavation Sundries</t>
  </si>
  <si>
    <t>Excavation</t>
  </si>
  <si>
    <t>Excavation for Foundation</t>
  </si>
  <si>
    <t>Ground Improvement under Foundations &amp; Filling</t>
  </si>
  <si>
    <t>Cleaning Masonry/Concrete</t>
  </si>
  <si>
    <t>Removing</t>
  </si>
  <si>
    <t>Repairing/Renovation/Conserving Masonry (Brickwork)</t>
  </si>
  <si>
    <t>Descriptions of recessed pointing to fair face brickwork and face brickwork shall be deemed to include square recessed, hollow recessed, weathered pointing, etc.</t>
  </si>
  <si>
    <t>Repointing of Brick Installation</t>
  </si>
  <si>
    <t>Size 2'-0" wide x 2'-0" high</t>
  </si>
  <si>
    <t>Size: 4'-0" wide x 4'-0" high</t>
  </si>
  <si>
    <t xml:space="preserve">The contractor is advised to refer to the specification prior to pricing this section of work </t>
  </si>
  <si>
    <t xml:space="preserve">The rate shall include for: all temporary rules, screeds, grounds etc. for raking out joints of new brick work or hacking new concrete for key, internal and curved angles, joints between different surfaces arises quirks, inter sections between curved or irregular surfaces, etc. and all making good around pipes, sanitary fittings and the like. </t>
  </si>
  <si>
    <t>Supply and applying 2" thick cement and sand (1:4) screed to concrete floor laid flat on first floor, steel/wood trowel finish.</t>
  </si>
  <si>
    <t>GENERAL FINISHES</t>
  </si>
  <si>
    <t>The contractor shall, when pricing the rates of this bill, take into consideration including and allowing for the costs or expenses of all requirements stipulated in the preambles, drawings and technical specification of the tender.</t>
  </si>
  <si>
    <t>Supply and lay non-slip ceramic floor tiles and fittings, including cement and sand mortar, machine ground and polished after laying as specified; to First Floor.</t>
  </si>
  <si>
    <t>In-Situ Finishes</t>
  </si>
  <si>
    <t>⅝"Ø bars in foundation pads and strip footings</t>
  </si>
  <si>
    <t>⅝"Ø bars in capping beams to foundation block walls</t>
  </si>
  <si>
    <t>⅜"Ø bars in capping beams to foundation block walls</t>
  </si>
  <si>
    <t>¾"Ø bars in columns</t>
  </si>
  <si>
    <t xml:space="preserve">⅝"Ø bars in columns </t>
  </si>
  <si>
    <t xml:space="preserve">⅜"Ø bars in columns </t>
  </si>
  <si>
    <t>¾"Ø bars in first floor beams</t>
  </si>
  <si>
    <t>⅝"Ø bars in first floor beams</t>
  </si>
  <si>
    <t>⅜"Ø bars in first floor beams</t>
  </si>
  <si>
    <t>⅝"Ø bars in roof beams</t>
  </si>
  <si>
    <t>⅜"Ø bars in roof beams</t>
  </si>
  <si>
    <t>Unit rate shall include all design pattern and cutting, bed preparation, bedding,  cement mortars, fixing with approved adhesive, pointing in white cement and grouting.</t>
  </si>
  <si>
    <t xml:space="preserve">Prepare surfaces and applying one sealing coat of primer and two coats of emulsion paint of approved colour and quality as described to plastered ground and first floor internal wall surfaces including reveals, concrete, etc. </t>
  </si>
  <si>
    <t>Prepare surfaces and applying one sealing coat of primer and two coats of weather shield paint of approved colour and quality as described to plastered external wall surfaces including reveals, concrete, etc.</t>
  </si>
  <si>
    <t>Plumbing Installations</t>
  </si>
  <si>
    <t>Rate shall include for preparation of surface cleaning down, smoothing, knotting, stepping etc. protection of floors and fitting, removing &amp; replacing door and window, furniture, and cleaning windows etc. upon completion.</t>
  </si>
  <si>
    <t>Allow to provide for Contractor's supervision and adminstration on and off site.</t>
  </si>
  <si>
    <t>2.1.1</t>
  </si>
  <si>
    <t>2.2.1</t>
  </si>
  <si>
    <t>2.3.1</t>
  </si>
  <si>
    <t>3.1.1</t>
  </si>
  <si>
    <t>3.1.2</t>
  </si>
  <si>
    <t>3.1.3</t>
  </si>
  <si>
    <t>3.1.4</t>
  </si>
  <si>
    <t>3.1.5</t>
  </si>
  <si>
    <t>3.2.1</t>
  </si>
  <si>
    <t>3.2.2</t>
  </si>
  <si>
    <t>3.2.3</t>
  </si>
  <si>
    <t>3.2.4</t>
  </si>
  <si>
    <t>3.2.5</t>
  </si>
  <si>
    <t>3.3.1</t>
  </si>
  <si>
    <t>3.3.2</t>
  </si>
  <si>
    <t>3.3.3</t>
  </si>
  <si>
    <t>3.3.4</t>
  </si>
  <si>
    <t>3.3.5</t>
  </si>
  <si>
    <t>3.3.6</t>
  </si>
  <si>
    <t>3.3.7</t>
  </si>
  <si>
    <t>3.3.8</t>
  </si>
  <si>
    <t>3.3.9</t>
  </si>
  <si>
    <t>3.3.10</t>
  </si>
  <si>
    <t>3.3.11</t>
  </si>
  <si>
    <t>3.3.12</t>
  </si>
  <si>
    <t>3.3.13</t>
  </si>
  <si>
    <t>3.3.14</t>
  </si>
  <si>
    <t>3.3.15</t>
  </si>
  <si>
    <t>3.4.1</t>
  </si>
  <si>
    <t>3.4.2</t>
  </si>
  <si>
    <t>lbs</t>
  </si>
  <si>
    <t>4.1.1</t>
  </si>
  <si>
    <t>4.1.2</t>
  </si>
  <si>
    <t>4.2.1</t>
  </si>
  <si>
    <t>4.2.1.1</t>
  </si>
  <si>
    <t>4.2.1.2</t>
  </si>
  <si>
    <t>4.3.1</t>
  </si>
  <si>
    <t>4.3.1.1</t>
  </si>
  <si>
    <t>Lump Sum</t>
  </si>
  <si>
    <t>4.4.1</t>
  </si>
  <si>
    <t>4.4.2</t>
  </si>
  <si>
    <t>4.4.1.1</t>
  </si>
  <si>
    <t>4.4.2.1</t>
  </si>
  <si>
    <t>4.4.2.1.1</t>
  </si>
  <si>
    <t>Paint from internal brickwork surfaces and prepare to receive new plaster finish.</t>
  </si>
  <si>
    <t>5.1.1</t>
  </si>
  <si>
    <t>Allow sum for providing and fixing of 4" diameter PVC rainwater downpipes, as specified, laid against the building, as per detail; discharging to storm drains; including fitting, pipework and wall clips / brackets; include for extra over pipework for 45 degrees all in strict accordance with Architect's &amp; Structural Engineer's Specifications &amp; Drawings generally:-</t>
  </si>
  <si>
    <t>5.1.2</t>
  </si>
  <si>
    <t>6.1.1</t>
  </si>
  <si>
    <t>6.1.2</t>
  </si>
  <si>
    <t>6.1.3</t>
  </si>
  <si>
    <t>6.1.4</t>
  </si>
  <si>
    <t>6.2.1</t>
  </si>
  <si>
    <t>6.2.2</t>
  </si>
  <si>
    <t>6.3.1</t>
  </si>
  <si>
    <t xml:space="preserve">Allow to supply, fabricate and install counters, etc. for storage as required and apply all necessary finishes, complete, as shown on drawings. Include for all hardwares including but not limited to hinges, door and drawer pulls, drawer slides, lock, standard and shelf brackers. framing, fixings, hardwares, ironmongery, accessories, etc as required; incluidng for paint or varnish finish. Unit prices shall include all materials, equipment, labour and all preparation work and additional necessary for performance of the work; all in accordance with Architect's Drawings and Specifications generally; to </t>
  </si>
  <si>
    <t>7.1.1</t>
  </si>
  <si>
    <t>7.1.2</t>
  </si>
  <si>
    <t>No.</t>
  </si>
  <si>
    <t>ly</t>
  </si>
  <si>
    <t>7.2.1</t>
  </si>
  <si>
    <t>8.1.1</t>
  </si>
  <si>
    <t>8.1.2</t>
  </si>
  <si>
    <t>8.1.2.1</t>
  </si>
  <si>
    <t>8.2.1</t>
  </si>
  <si>
    <t>8.1.2.2</t>
  </si>
  <si>
    <t>8.1.2.3</t>
  </si>
  <si>
    <t>8.1.3</t>
  </si>
  <si>
    <t>8.1.3.1</t>
  </si>
  <si>
    <t>9.1.1</t>
  </si>
  <si>
    <t>9.1.2</t>
  </si>
  <si>
    <t>9.2.1</t>
  </si>
  <si>
    <t>9.2.2</t>
  </si>
  <si>
    <t>Supply and installation of ceramic wall tiles fixed with adhesive to plaster (plaster measured elsewhere) and flush pointed with tinted grout to toilets, splashback for kitchen sink and any place shown in drawings.</t>
  </si>
  <si>
    <t>9.3.1</t>
  </si>
  <si>
    <t>9.3.2</t>
  </si>
  <si>
    <t>Prior to work, paint samples must be approved by employer, from approved manufacturer. Include for executing the work with approved schedule of  decorative finishes and for preparing sample panels for approval.</t>
  </si>
  <si>
    <t>9.1.2.1</t>
  </si>
  <si>
    <t>9.1.1.1</t>
  </si>
  <si>
    <t>Providing and fixing in position Harmer Roof AV Vertical Spigot and Screw outlets or equal &amp; approved roof drain outlet with dome vertical grating; vertical outlets; including making bores in the roof setting in position and forming smooth rainwater inlet gutter in 4 nr. locations in roof slab, to direct rain water into the 4" diametre PVC rain water downpipes, etc., including all pipework ancillaries; complete all in strict accordance with Architect &amp; Structural Engineer's Specifications &amp; Drawings generally.</t>
  </si>
  <si>
    <t>Sanitary Appliances / Fixtures &amp; Fittings</t>
  </si>
  <si>
    <t>Allow a lump sum to supply, install and execute the plumbing work complete; including builder's work in connection with the ongoing Plumbing Installations. Include for forming all holes, mortises, chases, trenches, backfilling and the likes as required; all in strict accordance with Services Engineer's drawings and specifications. (Sanitary wares, fixtures and fittings/measured separately). The Contractor is to include here in his pricing of the works for the complete supply &amp; installation of all cold water systems; include for all pipe work, ancillaries, fittings, fixings and the likes as required; all in strict accordance with the Services and Engineer's Specifications &amp; Drawings generally Installation of all works required; general cold water installations testing &amp; commissioning of completed installations.</t>
  </si>
  <si>
    <t xml:space="preserve">DOORS &amp; WINDOWS </t>
  </si>
  <si>
    <t>i)</t>
  </si>
  <si>
    <t>ii)</t>
  </si>
  <si>
    <t>First floor: Carefully pull down structural frame including floor, ring beams, columns, blockwalls, door and window frames, etc. including their removal from site and disposal.</t>
  </si>
  <si>
    <t>Ground floor: Carefully pull down interior columns, 4 nr. concrete columns along front walkway and section of HCB backwall adjacent to septic tank as per drawings; inclusive of foundations, etc. including their removal from site and disposal.</t>
  </si>
  <si>
    <t>Provision of services such as water and electricity supply.</t>
  </si>
  <si>
    <t xml:space="preserve">Allow a lump sum to carefully demolish the following items to allow for the construction of the new Gouyave MPA Office on the first floor. Price to include the breaking up of reinforced concrete, foundation and the like and for carting away of rubble arising from demolition offsite as directed. </t>
  </si>
  <si>
    <t>9.3.3</t>
  </si>
  <si>
    <t>GRAND TOTAL AMOUNT (XCD)</t>
  </si>
  <si>
    <t>(XCD)</t>
  </si>
  <si>
    <t>EXCAVATION &amp; EARTHWORKS</t>
  </si>
  <si>
    <t>Refurbishment of Existing Doors &amp; Windows</t>
  </si>
  <si>
    <t xml:space="preserve">This item includes the excavation in pits and trenches for foundation in existing soil up to 4'-6" depth from natural ground level, for pad and strip footings, including storing excavated material in temporary spoil heaps on site for reuse. Allow for the breaking up of existing concrete with machine driven hammer for excavation. </t>
  </si>
  <si>
    <t>3.5.1</t>
  </si>
  <si>
    <t>LumpSum</t>
  </si>
  <si>
    <t>Length</t>
  </si>
  <si>
    <t>Width</t>
  </si>
  <si>
    <t>Depth</t>
  </si>
  <si>
    <t>Element</t>
  </si>
  <si>
    <t>Excavation &amp; Earthworks</t>
  </si>
  <si>
    <t>Total Vol</t>
  </si>
  <si>
    <t>Vol.</t>
  </si>
  <si>
    <t>Backfill</t>
  </si>
  <si>
    <t>This includes filling using excavated materials (supplying, if needed), spreading, watering, levelling and compacting in layers not exceeding 6 inches thick, to achieve specified compaction density to bottom of trenches and pits to the required level to place concrete footings. Inclusive of soil backfilling foundations up to ground level. Include for loading up and carting away site surplus excvated materials to authorised disposal site. Allow for keeping excavations free of water other than subterranean water.</t>
  </si>
  <si>
    <t>Pits - Pad footings</t>
  </si>
  <si>
    <t>Trench - Strip footing</t>
  </si>
  <si>
    <t>Reinforced Concrete</t>
  </si>
  <si>
    <t>Strip footing</t>
  </si>
  <si>
    <t>Pad footings</t>
  </si>
  <si>
    <t>ft</t>
  </si>
  <si>
    <t>cf</t>
  </si>
  <si>
    <t>HCB Foundation Walls</t>
  </si>
  <si>
    <t>8" HCB</t>
  </si>
  <si>
    <t>Area</t>
  </si>
  <si>
    <t>sf</t>
  </si>
  <si>
    <t>Total Area</t>
  </si>
  <si>
    <t>Vol</t>
  </si>
  <si>
    <t>Disposal</t>
  </si>
  <si>
    <t xml:space="preserve">Capping beams </t>
  </si>
  <si>
    <t>Steel reinforcement</t>
  </si>
  <si>
    <t>Pad footings (4x4)</t>
  </si>
  <si>
    <t>Pad footings (3x3)</t>
  </si>
  <si>
    <t>Stub columns (12"x12")</t>
  </si>
  <si>
    <t>Stub Columns (8"x 8")</t>
  </si>
  <si>
    <t>To Foundation walls</t>
  </si>
  <si>
    <t>Substructure</t>
  </si>
  <si>
    <t xml:space="preserve">Capping beam </t>
  </si>
  <si>
    <t>Qty</t>
  </si>
  <si>
    <t>Superstructure</t>
  </si>
  <si>
    <t>Columns</t>
  </si>
  <si>
    <t>Columns (12"x12")</t>
  </si>
  <si>
    <t>Columns (8"x8")</t>
  </si>
  <si>
    <t>First floor beams (12"x22")</t>
  </si>
  <si>
    <t>First floor beams (8"x16")</t>
  </si>
  <si>
    <t>First floor beams (8"x12")</t>
  </si>
  <si>
    <t>First floor beams (6"x12")</t>
  </si>
  <si>
    <t>First floor slab</t>
  </si>
  <si>
    <t>Roof beams (12"x18")</t>
  </si>
  <si>
    <t>Roof beams (8"x16")</t>
  </si>
  <si>
    <t>Roof beams (6"x12")</t>
  </si>
  <si>
    <t>Roof slab</t>
  </si>
  <si>
    <t>Height</t>
  </si>
  <si>
    <t>First floor beams (19"x22")</t>
  </si>
  <si>
    <t>First floor beams (6"x22")</t>
  </si>
  <si>
    <t>Roof beams (6"x18")</t>
  </si>
  <si>
    <t># of sides</t>
  </si>
  <si>
    <t xml:space="preserve"> Area</t>
  </si>
  <si>
    <t>Lintels</t>
  </si>
  <si>
    <t>lintel</t>
  </si>
  <si>
    <t>width</t>
  </si>
  <si>
    <t>height</t>
  </si>
  <si>
    <t>length</t>
  </si>
  <si>
    <t>qty</t>
  </si>
  <si>
    <t>Total vol</t>
  </si>
  <si>
    <t>windows</t>
  </si>
  <si>
    <t>4'-0" x 4'-0"</t>
  </si>
  <si>
    <t>4'-0" x 3'-0"</t>
  </si>
  <si>
    <t>2'-0" x 2'-0"</t>
  </si>
  <si>
    <t>lintels</t>
  </si>
  <si>
    <t>concrete</t>
  </si>
  <si>
    <t>formwork</t>
  </si>
  <si>
    <t>3'-0" x 6'-10"</t>
  </si>
  <si>
    <t>The contractor shall provide, erect and maintain all safety measures requirements according to specifications, including providing and installing full hoarding and enclosures as made necessary by the work to protect the public, workers, and public and private property from injury or damage. Allow for protecting the scaffolding with special cloth or fabric and work plan for all items should be submitted before starting any activity.</t>
  </si>
  <si>
    <t xml:space="preserve">Provide all required to repair rear concrete staircase leading to first floor; including repairing all cracks, holes and surface defects, and repair of deteriorated concrete surfaces. Layout and mark all areas of repair. Demolish and remove areas to be repaired to the nearest joint or saw cut.  Dispose of all debris off site. Reform step bracing where necessary. Re-pour steps using 3,500 PSI concrete at a 4″ slump. Strip forms and face risers. Place light broom finish on surface for traction. Remove forms and restore adjacent disturbed areas using onsite materials. Layout and mark areas to receive new handrail. Core drill concrete for new handrail posts. Furnish and install galvanised metal handrails (suitable for a marine environment) to one side of staircase in accordance with all applicable codes and regulations or per manufacturer’s specifications. Prime and paint handrail as needed. </t>
  </si>
  <si>
    <t>3.5.2</t>
  </si>
  <si>
    <t>Allow to repair and secure existing wooden batten doors and windows on the Ground Floor in the quantities shown in the Drawings. Including replacing all broken or damaged ironmongery, locksets, frames, etc. to match original doors and windows and supplying and applying paint finish.</t>
  </si>
  <si>
    <t>Knot, prime and stop and apply two under coats and two finishing coats of oil-based 100% plastic interior paint of approved quality, colour and shade to be selected by Client on exposed surfaces of drywall partitions. Supply and applying two coats of anti-termite paint to the entire framework with as directed by engineer and as per manufacturer's specification.</t>
  </si>
  <si>
    <t>Allow for concrete and material tesing prior to placement/ use; done in accordance with the specifications as outlined in the Contract document. Include for all documentation including site diary, personnel, etc.</t>
  </si>
  <si>
    <t>iii)</t>
  </si>
  <si>
    <t>iv)</t>
  </si>
  <si>
    <t>Allow to reinstate ground floor slab that was damaged as a result of excavation works for the foundations.</t>
  </si>
  <si>
    <t>Supply and installation of new single hung Sash window units complete with fittings and fixing accessories, all in accordance with the schedules. Rate to include for all material, labour, ironmongery, hardware, accessories in connection with the same to fit the following structural openings:-</t>
  </si>
  <si>
    <t>To 6 inches wide reinforcement built in horizontally in  8" thick walls to foundation.</t>
  </si>
  <si>
    <t>To 4 inches wide reinforcement built in horizontally in  6" thick walls to ground, first floor and roof parapet (2 rows of blocks).</t>
  </si>
  <si>
    <t>Allow a Lump Sum quantity for repointing with concrete mortar to external and internal face of brickwork. Allowance for making good/tidying of brick face with concrete mortar. The process includes: carefully raking out all the old grout out of the joints with a grout remover tool or a screwdriver and hammer or a cold chisel to gently chip the grout out around the bricks. Once you have the old joints cleaned out, mix new mortar and refill the joints with the fresh mortar. Fill the joints using a grout bag until they are flush, then let the mixture dry for 30 minutes. After that, use a grout jointer tool to smooth the joints down to match the others.</t>
  </si>
  <si>
    <t>½"Ø vertical bars in foundation block walls</t>
  </si>
  <si>
    <t>3.3.16</t>
  </si>
  <si>
    <t>½"Ø bars in first floor beams</t>
  </si>
  <si>
    <t>½"Ø bars in roof beams</t>
  </si>
  <si>
    <t>3.3.17</t>
  </si>
  <si>
    <t xml:space="preserve">Supply and installation of timber doors as shown in the drawings/schedules. Include for all material, labour, ironmongery to include butt, hinges, bolts, locksets, security bolts, handles for doors, hardware, accessories, jambs, heads and stops, approved door lock with a pair of keys; in connection with the same </t>
  </si>
  <si>
    <t>Solid timber paneled sash comprising of 2" x 4" wooden frames provided for top rail and stiles provided in sizes to fit the following structural openings:</t>
  </si>
  <si>
    <t>Size 6'-0" x 6'-10" high overall</t>
  </si>
  <si>
    <t>Size 3'-0" x 6'-10" high overall</t>
  </si>
  <si>
    <t>Size 2'-10" x 6'-10" high overall</t>
  </si>
  <si>
    <t>Size 2'-8" x 6'-10" high overall</t>
  </si>
  <si>
    <t>Size: 4'-0" wide x 3'-0" high</t>
  </si>
  <si>
    <t>6.2.3</t>
  </si>
  <si>
    <t xml:space="preserve">MPA Kitchen base cupboards. Floor mounted sink cupboard type unit; with opening for 1 nr. sink (sink measured elsewhere). </t>
  </si>
  <si>
    <t>Supply and applying ½" thick plaster (one coat cement and sand (1:4)) on both faces of all blockwalls for firtst floor and roof parapet or concrete surfaces including reveals as described finished smooth with a wood float including hacking concrete or raking out joints or walling to form keys.</t>
  </si>
  <si>
    <t>½"Ø vertical bars in 6" HCB  walls on ground, &amp; first floors and roof parapet</t>
  </si>
  <si>
    <t>Single stainless steel kitchen sink; include for faucets, plastic waste, sealants, stoppers and the likes; unit to be 1.5 sink unit with drainer; generally; to kitchen counter top.</t>
  </si>
  <si>
    <t>Capping beam to foundation wall and stub columns</t>
  </si>
  <si>
    <t>3.1.6</t>
  </si>
  <si>
    <t>½"Ø bars in first floor slab</t>
  </si>
  <si>
    <t>½"Ø bars in roof slab</t>
  </si>
  <si>
    <t>3.3.18</t>
  </si>
  <si>
    <t>3.3.19</t>
  </si>
  <si>
    <t>The Contractor is to include in his pricing for the construction of a complete septic tank including soak-away pit, infiltration pipe system with 4"Ø PVC perforated pipes, distribution box, and excavation for trench, etc., grease trap;  include for all pipe work, excavation, ancillaries, fittings, fixings all in strict accordance with the Services, Engineer's Specifications &amp; Drawings ref. P1-1.</t>
  </si>
  <si>
    <t>SCOPE OF WORKS/BILL OF QUANTITIES</t>
  </si>
  <si>
    <t>Rate to include: framing for door, fixings, ironmongery, accessories, labours, etc as required. (doors measured separately); cost of cutting and making good the partition for concealing conduits wherever required, concealing of switch boxes, light fittings, etc. all as shown in the drawing and as directed at site; sub-surface preparation, putty, etc. to make the surfaces ready to received the painting system.</t>
  </si>
  <si>
    <t>Total for SERVICES carried to General Summary</t>
  </si>
  <si>
    <t>Total for EXCAVATION &amp; EARTHWORKS carried to General Summary</t>
  </si>
  <si>
    <t>Rate to include cost for supplying, straightening, cleaning, cutting, bending, fabricating, placing in position and the provision of all necessary temporary fixings and supports,etc. including binding wires of 16 gauge soft iron tying wire for concrete reinforcement, inclduing wastage, specified /unspecified laps, bends, hooks, steel chairs and space bars, cover (distance) blocks,at any floor and any height complete in all respects as per drawings abd all to the approval of the Engineer In Charge (over laps and chairs are not to be paid).</t>
  </si>
  <si>
    <t>Total for REINFORCED CONCRETE WORKS carried to General Summary</t>
  </si>
  <si>
    <t>Total for PRELIMINARIES carried to General Summary</t>
  </si>
  <si>
    <t>Total for DEMOLITION, ALTERATIONS and SITE PREPARATION carried to General Summary</t>
  </si>
  <si>
    <t>Total for ROOF DRAINAGE carried to General Summary</t>
  </si>
  <si>
    <t>Total for MASONRY WORKS &amp; PARTITIONS carried to General Summary</t>
  </si>
  <si>
    <t>Total for DOORS &amp; WINDOWS carried to General Summary</t>
  </si>
  <si>
    <t>Total for GENERAL FIXTURES, FURNISHINGS &amp; ACCESSORIES  carried to General Summary</t>
  </si>
  <si>
    <t>Total for GENERAL FINISHES carried to General Summary</t>
  </si>
  <si>
    <t>Total for CONTINGENCY carried to General Summary</t>
  </si>
  <si>
    <t xml:space="preserve"> </t>
  </si>
  <si>
    <r>
      <t>Concrete Repair and Rehabilitation</t>
    </r>
    <r>
      <rPr>
        <sz val="14"/>
        <rFont val="Times New Roman"/>
        <family val="1"/>
      </rPr>
      <t xml:space="preserve"> </t>
    </r>
  </si>
  <si>
    <r>
      <t xml:space="preserve">Allow for a Lump Sum to supply and fixing in position 5" thick overall double skin full height </t>
    </r>
    <r>
      <rPr>
        <b/>
        <sz val="14"/>
        <rFont val="Times New Roman"/>
        <family val="1"/>
      </rPr>
      <t>(Area: 66.5 SY)</t>
    </r>
    <r>
      <rPr>
        <sz val="14"/>
        <rFont val="Times New Roman"/>
        <family val="1"/>
      </rPr>
      <t xml:space="preserve"> and approx. 6 ft high</t>
    </r>
    <r>
      <rPr>
        <b/>
        <sz val="14"/>
        <rFont val="Times New Roman"/>
        <family val="1"/>
      </rPr>
      <t xml:space="preserve"> (Area: 13.5 SY)</t>
    </r>
    <r>
      <rPr>
        <sz val="14"/>
        <rFont val="Times New Roman"/>
        <family val="1"/>
      </rPr>
      <t xml:space="preserve"> wooden partitions  made of  2" x 4" wood framework in both directions horizontally and vertically at not more than 2'-0" on crs. The  framework is to be fixed rigidly to blockwork or columns, the floor  and roof slabs or beams with 2"×4" sole plate using approved screws. The framework to be fixed with ½" thick plywood on either side. Include fixing of 1"×6" h.w. skirting to base of partition on both sides of frame. Providing and fixing 1"×6" wooden coping to top of partition walls. The entire framework to be treated with two coats of anti-termite paint as directed by engineer and as per manufacturer's specification. Exposed surfaces of partition to be finished with oil-based 100% plastic interior paint of approved quality, colour and shade to be selected by Client </t>
    </r>
    <r>
      <rPr>
        <b/>
        <i/>
        <sz val="14"/>
        <rFont val="Times New Roman"/>
        <family val="1"/>
      </rPr>
      <t>(paint measured in Finishes</t>
    </r>
    <r>
      <rPr>
        <sz val="14"/>
        <rFont val="Times New Roman"/>
        <family val="1"/>
      </rPr>
      <t>). Extra over drywall partition for semi-solid core door opening with additional studding, trimming, etc.</t>
    </r>
  </si>
  <si>
    <r>
      <rPr>
        <b/>
        <i/>
        <u/>
        <sz val="14"/>
        <rFont val="Times New Roman"/>
        <family val="1"/>
      </rPr>
      <t>General:</t>
    </r>
    <r>
      <rPr>
        <i/>
        <sz val="14"/>
        <rFont val="Times New Roman"/>
        <family val="1"/>
      </rPr>
      <t xml:space="preserve"> The following cupboard fittings have been measured as complete units, i.e., the components of the units have not been separately measured. The descriptions therefore of such units shall be deemed to include all components, assembling, anchors, housing, notching, glueing, blocking, planting on and screwing with countersunk screws, edge strips, mouldings, decorative plastic finish, glass, ironmongery, metalwork, paint or varnish finishes, fixing to walls, etc.</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</si>
</sst>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quot;$&quot;* #,##0.00_);_(&quot;$&quot;* \(#,##0.00\);_(&quot;$&quot;* &quot;-&quot;??_);_(@_)"/>
    <numFmt numFmtId="165" formatCode="_(* #,##0.00_);_(* \(#,##0.00\);_(* &quot;-&quot;??_);_(@_)"/>
    <numFmt numFmtId="166" formatCode="&quot;$&quot;#,##0.00"/>
    <numFmt numFmtId="167" formatCode="0.0"/>
    <numFmt numFmtId="168" formatCode="_(* #,##0.0_);_(* \(#,##0.0\);_(* &quot;-&quot;??_);_(@_)"/>
    <numFmt numFmtId="169" formatCode="_(* #,##0_);_(* \(#,##0\);_(* &quot;-&quot;??_);_(@_)"/>
    <numFmt numFmtId="170" formatCode="0.0000"/>
  </numFmts>
  <fonts count="16" x14ac:knownFonts="1">
    <font>
      <sz val="11"/>
      <color theme="1"/>
      <name val="Calibri"/>
      <family val="2"/>
      <scheme val="minor"/>
    </font>
    <font>
      <sz val="11"/>
      <color theme="1"/>
      <name val="Calibri"/>
      <family val="2"/>
      <scheme val="minor"/>
    </font>
    <font>
      <sz val="14"/>
      <color theme="1"/>
      <name val="Calibri"/>
      <family val="2"/>
      <scheme val="minor"/>
    </font>
    <font>
      <b/>
      <sz val="19.5"/>
      <color theme="1"/>
      <name val="Times New Roman"/>
      <family val="1"/>
    </font>
    <font>
      <sz val="19.5"/>
      <color theme="1"/>
      <name val="Times New Roman"/>
      <family val="1"/>
    </font>
    <font>
      <sz val="20"/>
      <color theme="1"/>
      <name val="Times New Roman"/>
      <family val="1"/>
    </font>
    <font>
      <b/>
      <sz val="20"/>
      <color theme="1"/>
      <name val="Times New Roman"/>
      <family val="1"/>
    </font>
    <font>
      <b/>
      <u/>
      <sz val="18"/>
      <name val="Times New Roman"/>
      <family val="1"/>
    </font>
    <font>
      <sz val="18"/>
      <name val="Times New Roman"/>
      <family val="1"/>
    </font>
    <font>
      <b/>
      <sz val="18"/>
      <name val="Times New Roman"/>
      <family val="1"/>
    </font>
    <font>
      <b/>
      <u/>
      <sz val="14"/>
      <name val="Times New Roman"/>
      <family val="1"/>
    </font>
    <font>
      <sz val="14"/>
      <name val="Times New Roman"/>
      <family val="1"/>
    </font>
    <font>
      <b/>
      <sz val="14"/>
      <name val="Times New Roman"/>
      <family val="1"/>
    </font>
    <font>
      <b/>
      <i/>
      <sz val="14"/>
      <name val="Times New Roman"/>
      <family val="1"/>
    </font>
    <font>
      <b/>
      <i/>
      <u/>
      <sz val="14"/>
      <name val="Times New Roman"/>
      <family val="1"/>
    </font>
    <font>
      <i/>
      <sz val="14"/>
      <name val="Times New Roman"/>
      <family val="1"/>
    </font>
  </fonts>
  <fills count="2">
    <fill>
      <patternFill patternType="none"/>
    </fill>
    <fill>
      <patternFill patternType="gray125"/>
    </fill>
  </fills>
  <borders count="11">
    <border>
      <left/>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right style="thin">
        <color auto="1"/>
      </right>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style="thin">
        <color auto="1"/>
      </bottom>
      <diagonal/>
    </border>
  </borders>
  <cellStyleXfs count="3">
    <xf numFmtId="0" fontId="0" fillId="0" borderId="0"/>
    <xf numFmtId="164" fontId="1" fillId="0" borderId="0" applyFont="0" applyFill="0" applyBorder="0" applyAlignment="0" applyProtection="0"/>
    <xf numFmtId="165" fontId="1" fillId="0" borderId="0" applyFont="0" applyFill="0" applyBorder="0" applyAlignment="0" applyProtection="0"/>
  </cellStyleXfs>
  <cellXfs count="204">
    <xf numFmtId="0" fontId="0" fillId="0" borderId="0" xfId="0"/>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xf numFmtId="1" fontId="4" fillId="0" borderId="0" xfId="0" applyNumberFormat="1" applyFont="1" applyAlignment="1">
      <alignment vertical="center"/>
    </xf>
    <xf numFmtId="168" fontId="3" fillId="0" borderId="10" xfId="2" applyNumberFormat="1" applyFont="1" applyBorder="1" applyAlignment="1">
      <alignment horizontal="center" vertical="center"/>
    </xf>
    <xf numFmtId="169" fontId="3" fillId="0" borderId="0" xfId="2" applyNumberFormat="1" applyFont="1" applyAlignment="1">
      <alignment horizontal="center" vertical="center"/>
    </xf>
    <xf numFmtId="165" fontId="3" fillId="0" borderId="10" xfId="0" applyNumberFormat="1" applyFont="1" applyBorder="1" applyAlignment="1">
      <alignment vertical="center"/>
    </xf>
    <xf numFmtId="2" fontId="3" fillId="0" borderId="10" xfId="0" applyNumberFormat="1" applyFont="1" applyBorder="1" applyAlignment="1">
      <alignment vertical="center"/>
    </xf>
    <xf numFmtId="1" fontId="3" fillId="0" borderId="0" xfId="0" applyNumberFormat="1" applyFont="1" applyAlignment="1">
      <alignment vertical="center"/>
    </xf>
    <xf numFmtId="170" fontId="4" fillId="0" borderId="0" xfId="0" applyNumberFormat="1" applyFont="1" applyAlignment="1">
      <alignment horizontal="center" vertical="center"/>
    </xf>
    <xf numFmtId="2" fontId="3" fillId="0" borderId="0" xfId="0" applyNumberFormat="1" applyFont="1" applyAlignment="1">
      <alignment horizontal="center" vertical="center"/>
    </xf>
    <xf numFmtId="2" fontId="4" fillId="0" borderId="0" xfId="0" applyNumberFormat="1" applyFont="1" applyAlignment="1">
      <alignment horizontal="center" vertical="center"/>
    </xf>
    <xf numFmtId="2" fontId="4" fillId="0" borderId="0" xfId="0" applyNumberFormat="1" applyFont="1" applyAlignment="1">
      <alignment vertical="center"/>
    </xf>
    <xf numFmtId="0" fontId="3" fillId="0" borderId="0" xfId="0" applyFont="1" applyAlignment="1">
      <alignment horizontal="center" vertical="center" wrapText="1"/>
    </xf>
    <xf numFmtId="0" fontId="4" fillId="0" borderId="0" xfId="0" applyFont="1" applyAlignment="1">
      <alignment horizontal="center" vertical="center" wrapText="1"/>
    </xf>
    <xf numFmtId="167" fontId="3" fillId="0" borderId="0" xfId="0" applyNumberFormat="1" applyFont="1" applyAlignment="1">
      <alignment horizontal="center" vertical="center"/>
    </xf>
    <xf numFmtId="167" fontId="4" fillId="0" borderId="0" xfId="0" applyNumberFormat="1" applyFont="1" applyAlignment="1">
      <alignment horizontal="center" vertical="center"/>
    </xf>
    <xf numFmtId="1" fontId="4" fillId="0" borderId="0" xfId="0" applyNumberFormat="1" applyFont="1" applyAlignment="1">
      <alignment horizontal="center" vertical="center"/>
    </xf>
    <xf numFmtId="167" fontId="3" fillId="0" borderId="10" xfId="0" applyNumberFormat="1" applyFont="1" applyBorder="1" applyAlignment="1">
      <alignment horizontal="center" vertical="center"/>
    </xf>
    <xf numFmtId="2" fontId="4" fillId="0" borderId="0" xfId="0" applyNumberFormat="1" applyFont="1" applyAlignment="1">
      <alignment horizontal="right" vertical="center"/>
    </xf>
    <xf numFmtId="167" fontId="3" fillId="0" borderId="10" xfId="0" applyNumberFormat="1" applyFont="1" applyBorder="1" applyAlignment="1">
      <alignment horizontal="right" vertical="center"/>
    </xf>
    <xf numFmtId="0" fontId="3" fillId="0" borderId="0" xfId="0" applyFont="1" applyAlignment="1">
      <alignment vertical="center"/>
    </xf>
    <xf numFmtId="0" fontId="5" fillId="0" borderId="0" xfId="0" applyFont="1"/>
    <xf numFmtId="0" fontId="6" fillId="0" borderId="0" xfId="0" applyFont="1"/>
    <xf numFmtId="2" fontId="5" fillId="0" borderId="0" xfId="0" applyNumberFormat="1" applyFont="1"/>
    <xf numFmtId="0" fontId="6"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horizontal="left"/>
    </xf>
    <xf numFmtId="0" fontId="5" fillId="0" borderId="0" xfId="0" applyFont="1" applyAlignment="1">
      <alignment horizontal="center"/>
    </xf>
    <xf numFmtId="2" fontId="5" fillId="0" borderId="0" xfId="0" applyNumberFormat="1" applyFont="1" applyAlignment="1">
      <alignment horizontal="center"/>
    </xf>
    <xf numFmtId="2" fontId="6" fillId="0" borderId="0" xfId="0" applyNumberFormat="1" applyFont="1" applyAlignment="1">
      <alignment horizontal="center"/>
    </xf>
    <xf numFmtId="0" fontId="0" fillId="0" borderId="0" xfId="0" applyAlignment="1">
      <alignment horizontal="center"/>
    </xf>
    <xf numFmtId="2" fontId="6" fillId="0" borderId="0" xfId="0" applyNumberFormat="1" applyFont="1" applyAlignment="1">
      <alignment horizontal="center" vertical="center"/>
    </xf>
    <xf numFmtId="1" fontId="3" fillId="0" borderId="10" xfId="0" applyNumberFormat="1" applyFont="1" applyBorder="1" applyAlignment="1">
      <alignment horizontal="center" vertical="center"/>
    </xf>
    <xf numFmtId="1" fontId="3" fillId="0" borderId="0" xfId="0" applyNumberFormat="1" applyFont="1" applyAlignment="1">
      <alignment horizontal="center" vertical="center"/>
    </xf>
    <xf numFmtId="0" fontId="9" fillId="0" borderId="3" xfId="0" applyFont="1" applyBorder="1" applyAlignment="1">
      <alignment horizontal="center" vertical="center"/>
    </xf>
    <xf numFmtId="0" fontId="9" fillId="0" borderId="6" xfId="0" applyFont="1" applyBorder="1" applyAlignment="1">
      <alignment horizontal="center" vertical="center"/>
    </xf>
    <xf numFmtId="37" fontId="9" fillId="0" borderId="3" xfId="1" applyNumberFormat="1" applyFont="1" applyFill="1" applyBorder="1" applyAlignment="1">
      <alignment horizontal="center" vertical="center"/>
    </xf>
    <xf numFmtId="166" fontId="9" fillId="0" borderId="3" xfId="1" applyNumberFormat="1"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37" fontId="8" fillId="0" borderId="2" xfId="1" applyNumberFormat="1" applyFont="1" applyFill="1" applyBorder="1" applyAlignment="1">
      <alignment horizontal="center" vertical="center"/>
    </xf>
    <xf numFmtId="166" fontId="9" fillId="0" borderId="2" xfId="1" applyNumberFormat="1" applyFont="1" applyBorder="1" applyAlignment="1">
      <alignment horizontal="center" vertical="center"/>
    </xf>
    <xf numFmtId="0" fontId="8" fillId="0" borderId="0" xfId="0" applyFont="1" applyAlignment="1">
      <alignment vertical="center"/>
    </xf>
    <xf numFmtId="0" fontId="8" fillId="0" borderId="0" xfId="0" applyFont="1"/>
    <xf numFmtId="0" fontId="8" fillId="0" borderId="7" xfId="0" applyFont="1" applyBorder="1" applyAlignment="1">
      <alignment horizontal="center" vertical="center"/>
    </xf>
    <xf numFmtId="166" fontId="8" fillId="0" borderId="8" xfId="1" applyNumberFormat="1" applyFont="1" applyBorder="1" applyAlignment="1">
      <alignment horizontal="center"/>
    </xf>
    <xf numFmtId="166" fontId="9" fillId="0" borderId="4" xfId="1" applyNumberFormat="1" applyFont="1" applyBorder="1" applyAlignment="1">
      <alignment horizontal="center"/>
    </xf>
    <xf numFmtId="0" fontId="11" fillId="0" borderId="0" xfId="0" applyFont="1"/>
    <xf numFmtId="0" fontId="11" fillId="0" borderId="0" xfId="0" applyFont="1" applyBorder="1" applyAlignment="1">
      <alignment horizontal="center" vertical="center"/>
    </xf>
    <xf numFmtId="0" fontId="12" fillId="0" borderId="0" xfId="0" applyFont="1" applyBorder="1" applyAlignment="1">
      <alignment vertical="center"/>
    </xf>
    <xf numFmtId="37" fontId="11" fillId="0" borderId="0" xfId="1" applyNumberFormat="1" applyFont="1" applyFill="1" applyBorder="1" applyAlignment="1">
      <alignment horizontal="center" vertical="center"/>
    </xf>
    <xf numFmtId="166" fontId="11" fillId="0" borderId="0" xfId="1" applyNumberFormat="1" applyFont="1" applyBorder="1" applyAlignment="1">
      <alignment horizontal="center"/>
    </xf>
    <xf numFmtId="0" fontId="11" fillId="0" borderId="0" xfId="0" applyFont="1" applyAlignment="1">
      <alignment vertical="center"/>
    </xf>
    <xf numFmtId="0" fontId="12" fillId="0" borderId="2" xfId="0" applyFont="1" applyBorder="1" applyAlignment="1">
      <alignment horizontal="center" vertical="center"/>
    </xf>
    <xf numFmtId="37" fontId="11" fillId="0" borderId="2" xfId="1" applyNumberFormat="1" applyFont="1" applyFill="1" applyBorder="1" applyAlignment="1">
      <alignment horizontal="center" vertical="center"/>
    </xf>
    <xf numFmtId="166" fontId="12" fillId="0" borderId="2" xfId="1" applyNumberFormat="1" applyFont="1" applyBorder="1" applyAlignment="1">
      <alignment horizontal="center" vertical="center"/>
    </xf>
    <xf numFmtId="0" fontId="12" fillId="0" borderId="1" xfId="0" applyFont="1" applyBorder="1" applyAlignment="1">
      <alignment horizontal="center" vertical="center"/>
    </xf>
    <xf numFmtId="0" fontId="12" fillId="0" borderId="1" xfId="0" quotePrefix="1" applyFont="1" applyBorder="1" applyAlignment="1">
      <alignment horizontal="justify" vertical="center"/>
    </xf>
    <xf numFmtId="37" fontId="11" fillId="0" borderId="5" xfId="1" applyNumberFormat="1" applyFont="1" applyFill="1" applyBorder="1" applyAlignment="1">
      <alignment horizontal="center" vertical="center"/>
    </xf>
    <xf numFmtId="166" fontId="12" fillId="0" borderId="1" xfId="1" applyNumberFormat="1" applyFont="1" applyBorder="1" applyAlignment="1">
      <alignment horizontal="center" vertical="center"/>
    </xf>
    <xf numFmtId="0" fontId="12" fillId="0" borderId="1" xfId="0" applyFont="1" applyBorder="1" applyAlignment="1">
      <alignment horizontal="justify" vertical="center"/>
    </xf>
    <xf numFmtId="0" fontId="11" fillId="0" borderId="1" xfId="0" applyFont="1" applyBorder="1" applyAlignment="1">
      <alignment horizontal="justify" vertical="center" wrapText="1"/>
    </xf>
    <xf numFmtId="37" fontId="11" fillId="0" borderId="1" xfId="1" applyNumberFormat="1" applyFont="1" applyFill="1" applyBorder="1" applyAlignment="1">
      <alignment horizontal="center" vertical="center"/>
    </xf>
    <xf numFmtId="0" fontId="13" fillId="0" borderId="1" xfId="0" quotePrefix="1" applyFont="1" applyBorder="1" applyAlignment="1">
      <alignment horizontal="justify" vertical="center" wrapText="1"/>
    </xf>
    <xf numFmtId="0" fontId="13" fillId="0" borderId="1" xfId="0" quotePrefix="1" applyFont="1" applyBorder="1" applyAlignment="1">
      <alignment horizontal="justify" vertical="center"/>
    </xf>
    <xf numFmtId="0" fontId="11" fillId="0" borderId="1" xfId="0" applyFont="1" applyBorder="1" applyAlignment="1">
      <alignment horizontal="center" vertical="center" wrapText="1"/>
    </xf>
    <xf numFmtId="0" fontId="11" fillId="0" borderId="1" xfId="0" quotePrefix="1" applyFont="1" applyBorder="1" applyAlignment="1">
      <alignment horizontal="justify" vertical="center" wrapText="1"/>
    </xf>
    <xf numFmtId="0" fontId="11" fillId="0" borderId="1" xfId="0" applyFont="1" applyBorder="1" applyAlignment="1">
      <alignment horizontal="center" vertical="center"/>
    </xf>
    <xf numFmtId="0" fontId="14" fillId="0" borderId="1" xfId="0" quotePrefix="1" applyFont="1" applyBorder="1" applyAlignment="1">
      <alignment horizontal="justify" vertical="center" wrapText="1"/>
    </xf>
    <xf numFmtId="0" fontId="11" fillId="0" borderId="1" xfId="0" quotePrefix="1" applyFont="1" applyBorder="1" applyAlignment="1">
      <alignment horizontal="justify" vertical="center"/>
    </xf>
    <xf numFmtId="0" fontId="11" fillId="0" borderId="2" xfId="0" applyFont="1" applyBorder="1" applyAlignment="1">
      <alignment horizontal="center" vertical="center"/>
    </xf>
    <xf numFmtId="0" fontId="11" fillId="0" borderId="2" xfId="0" quotePrefix="1" applyFont="1" applyBorder="1" applyAlignment="1">
      <alignment horizontal="justify" vertical="center" wrapText="1"/>
    </xf>
    <xf numFmtId="37" fontId="11" fillId="0" borderId="4" xfId="1" applyNumberFormat="1" applyFont="1" applyFill="1" applyBorder="1" applyAlignment="1">
      <alignment horizontal="center" vertical="center"/>
    </xf>
    <xf numFmtId="0" fontId="11" fillId="0" borderId="1" xfId="0" applyFont="1" applyBorder="1" applyAlignment="1">
      <alignment horizontal="left" vertical="center"/>
    </xf>
    <xf numFmtId="0" fontId="12" fillId="0" borderId="1" xfId="0" applyFont="1" applyBorder="1" applyAlignment="1">
      <alignment horizontal="right" vertical="center"/>
    </xf>
    <xf numFmtId="0" fontId="11" fillId="0" borderId="2" xfId="0" applyFont="1" applyBorder="1" applyAlignment="1">
      <alignment horizontal="left" vertical="center"/>
    </xf>
    <xf numFmtId="167" fontId="12" fillId="0" borderId="1" xfId="0" applyNumberFormat="1" applyFont="1" applyBorder="1" applyAlignment="1">
      <alignment horizontal="center" vertical="center"/>
    </xf>
    <xf numFmtId="0" fontId="12" fillId="0" borderId="5" xfId="0" quotePrefix="1" applyFont="1" applyBorder="1" applyAlignment="1">
      <alignment horizontal="justify" vertical="center" wrapText="1"/>
    </xf>
    <xf numFmtId="0" fontId="12" fillId="0" borderId="1" xfId="0" applyFont="1" applyBorder="1" applyAlignment="1">
      <alignment horizontal="center" vertical="center" wrapText="1"/>
    </xf>
    <xf numFmtId="0" fontId="12" fillId="0" borderId="5" xfId="0" applyFont="1" applyBorder="1" applyAlignment="1">
      <alignment horizontal="left" vertical="center"/>
    </xf>
    <xf numFmtId="167" fontId="11" fillId="0" borderId="1" xfId="0" applyNumberFormat="1" applyFont="1" applyBorder="1" applyAlignment="1">
      <alignment horizontal="center" vertical="center"/>
    </xf>
    <xf numFmtId="0" fontId="11" fillId="0" borderId="5" xfId="0" quotePrefix="1" applyFont="1" applyBorder="1" applyAlignment="1">
      <alignment horizontal="justify" vertical="center" wrapText="1"/>
    </xf>
    <xf numFmtId="37" fontId="11" fillId="0" borderId="1" xfId="1" applyNumberFormat="1" applyFont="1" applyFill="1" applyBorder="1" applyAlignment="1">
      <alignment horizontal="center" vertical="center" wrapText="1"/>
    </xf>
    <xf numFmtId="0" fontId="11" fillId="0" borderId="5" xfId="0" applyFont="1" applyBorder="1" applyAlignment="1">
      <alignment horizontal="justify" vertical="center"/>
    </xf>
    <xf numFmtId="37" fontId="11" fillId="0" borderId="1" xfId="1" applyNumberFormat="1" applyFont="1" applyFill="1" applyBorder="1" applyAlignment="1">
      <alignment vertical="center"/>
    </xf>
    <xf numFmtId="0" fontId="11" fillId="0" borderId="1" xfId="0" applyFont="1" applyBorder="1" applyAlignment="1">
      <alignment vertical="center"/>
    </xf>
    <xf numFmtId="166" fontId="11" fillId="0" borderId="1" xfId="1" applyNumberFormat="1" applyFont="1" applyBorder="1" applyAlignment="1">
      <alignment vertical="center"/>
    </xf>
    <xf numFmtId="0" fontId="12" fillId="0" borderId="5" xfId="0" applyFont="1" applyBorder="1" applyAlignment="1">
      <alignment horizontal="right" vertical="center" wrapText="1"/>
    </xf>
    <xf numFmtId="0" fontId="12" fillId="0" borderId="1" xfId="0" applyFont="1" applyBorder="1" applyAlignment="1">
      <alignment vertical="center"/>
    </xf>
    <xf numFmtId="166" fontId="12" fillId="0" borderId="1" xfId="1" applyNumberFormat="1" applyFont="1" applyBorder="1" applyAlignment="1">
      <alignment vertical="center"/>
    </xf>
    <xf numFmtId="0" fontId="11" fillId="0" borderId="0" xfId="0" applyFont="1" applyBorder="1" applyAlignment="1">
      <alignment horizontal="justify" vertical="center"/>
    </xf>
    <xf numFmtId="0" fontId="12" fillId="0" borderId="0" xfId="0" applyFont="1" applyBorder="1" applyAlignment="1">
      <alignment horizontal="left" vertical="center"/>
    </xf>
    <xf numFmtId="0" fontId="10" fillId="0" borderId="0" xfId="0" applyFont="1" applyBorder="1" applyAlignment="1">
      <alignment horizontal="justify" vertical="center"/>
    </xf>
    <xf numFmtId="0" fontId="11" fillId="0" borderId="0" xfId="0" applyFont="1" applyBorder="1" applyAlignment="1">
      <alignment horizontal="justify" vertical="center" wrapText="1"/>
    </xf>
    <xf numFmtId="166" fontId="11" fillId="0" borderId="1" xfId="1" applyNumberFormat="1" applyFont="1" applyBorder="1" applyAlignment="1">
      <alignment horizontal="center" vertical="center"/>
    </xf>
    <xf numFmtId="0" fontId="11" fillId="0" borderId="0" xfId="0" applyFont="1" applyBorder="1" applyAlignment="1">
      <alignment horizontal="left" vertical="center"/>
    </xf>
    <xf numFmtId="0" fontId="10" fillId="0" borderId="0" xfId="0" applyFont="1" applyBorder="1" applyAlignment="1">
      <alignment vertical="center"/>
    </xf>
    <xf numFmtId="0" fontId="11" fillId="0" borderId="5" xfId="0" applyFont="1" applyBorder="1" applyAlignment="1">
      <alignment horizontal="left" vertical="center"/>
    </xf>
    <xf numFmtId="166" fontId="11" fillId="0" borderId="1" xfId="1" applyNumberFormat="1" applyFont="1" applyBorder="1" applyAlignment="1">
      <alignment horizontal="center"/>
    </xf>
    <xf numFmtId="0" fontId="11" fillId="0" borderId="0" xfId="0" applyFont="1" applyBorder="1" applyAlignment="1">
      <alignment vertical="center"/>
    </xf>
    <xf numFmtId="167" fontId="11" fillId="0" borderId="2" xfId="0" applyNumberFormat="1" applyFont="1" applyBorder="1" applyAlignment="1">
      <alignment horizontal="center" vertical="center"/>
    </xf>
    <xf numFmtId="0" fontId="12" fillId="0" borderId="4" xfId="0" applyFont="1" applyBorder="1" applyAlignment="1">
      <alignment horizontal="right" vertical="center" wrapText="1"/>
    </xf>
    <xf numFmtId="166" fontId="11" fillId="0" borderId="2" xfId="1" applyNumberFormat="1" applyFont="1" applyBorder="1" applyAlignment="1">
      <alignment horizontal="center"/>
    </xf>
    <xf numFmtId="0" fontId="12" fillId="0" borderId="0" xfId="0" quotePrefix="1" applyFont="1" applyBorder="1" applyAlignment="1">
      <alignment horizontal="justify" vertical="center" wrapText="1"/>
    </xf>
    <xf numFmtId="0" fontId="15" fillId="0" borderId="0" xfId="0" applyFont="1" applyBorder="1" applyAlignment="1">
      <alignment horizontal="justify" vertical="center"/>
    </xf>
    <xf numFmtId="0" fontId="15" fillId="0" borderId="5" xfId="0" applyFont="1" applyBorder="1" applyAlignment="1">
      <alignment horizontal="justify" vertical="center" wrapText="1"/>
    </xf>
    <xf numFmtId="37" fontId="11" fillId="0" borderId="1" xfId="1" applyNumberFormat="1" applyFont="1" applyFill="1" applyBorder="1" applyAlignment="1">
      <alignment horizontal="center" vertical="top"/>
    </xf>
    <xf numFmtId="0" fontId="11" fillId="0" borderId="5" xfId="0" applyFont="1" applyBorder="1" applyAlignment="1">
      <alignment horizontal="center" vertical="center"/>
    </xf>
    <xf numFmtId="166" fontId="11" fillId="0" borderId="5" xfId="1" applyNumberFormat="1" applyFont="1" applyBorder="1" applyAlignment="1">
      <alignment horizontal="center"/>
    </xf>
    <xf numFmtId="0" fontId="15" fillId="0" borderId="8" xfId="0" applyFont="1" applyBorder="1" applyAlignment="1">
      <alignment vertical="center"/>
    </xf>
    <xf numFmtId="0" fontId="11" fillId="0" borderId="4" xfId="0" applyFont="1" applyBorder="1" applyAlignment="1">
      <alignment horizontal="center" vertical="center"/>
    </xf>
    <xf numFmtId="166" fontId="11" fillId="0" borderId="4" xfId="1" applyNumberFormat="1" applyFont="1" applyBorder="1" applyAlignment="1">
      <alignment horizontal="center"/>
    </xf>
    <xf numFmtId="0" fontId="15" fillId="0" borderId="0" xfId="0" applyFont="1" applyBorder="1" applyAlignment="1">
      <alignment vertical="center"/>
    </xf>
    <xf numFmtId="0" fontId="11" fillId="0" borderId="0" xfId="0" quotePrefix="1" applyFont="1" applyBorder="1" applyAlignment="1">
      <alignment vertical="center"/>
    </xf>
    <xf numFmtId="0" fontId="15" fillId="0" borderId="0" xfId="0" applyFont="1" applyBorder="1" applyAlignment="1">
      <alignment horizontal="justify" vertical="center" wrapText="1"/>
    </xf>
    <xf numFmtId="37" fontId="11" fillId="0" borderId="1" xfId="1" applyNumberFormat="1" applyFont="1" applyFill="1" applyBorder="1" applyAlignment="1">
      <alignment horizontal="center"/>
    </xf>
    <xf numFmtId="49" fontId="11" fillId="0" borderId="1" xfId="0" applyNumberFormat="1" applyFont="1" applyBorder="1" applyAlignment="1">
      <alignment vertical="center" wrapText="1"/>
    </xf>
    <xf numFmtId="49" fontId="11" fillId="0" borderId="1" xfId="0" applyNumberFormat="1" applyFont="1" applyBorder="1" applyAlignment="1">
      <alignment vertical="center"/>
    </xf>
    <xf numFmtId="49" fontId="11" fillId="0" borderId="1" xfId="0" applyNumberFormat="1" applyFont="1" applyBorder="1" applyAlignment="1">
      <alignment horizontal="justify" vertical="center" wrapText="1"/>
    </xf>
    <xf numFmtId="49" fontId="11" fillId="0" borderId="0" xfId="0" applyNumberFormat="1" applyFont="1" applyBorder="1" applyAlignment="1">
      <alignment vertical="center"/>
    </xf>
    <xf numFmtId="49" fontId="15" fillId="0" borderId="0" xfId="0" applyNumberFormat="1" applyFont="1" applyBorder="1" applyAlignment="1">
      <alignment vertical="center"/>
    </xf>
    <xf numFmtId="0" fontId="10" fillId="0" borderId="0" xfId="0" quotePrefix="1" applyFont="1" applyBorder="1" applyAlignment="1">
      <alignment vertical="center"/>
    </xf>
    <xf numFmtId="0" fontId="11" fillId="0" borderId="0" xfId="0" quotePrefix="1" applyFont="1" applyBorder="1" applyAlignment="1">
      <alignment horizontal="justify" vertical="center" wrapText="1"/>
    </xf>
    <xf numFmtId="0" fontId="11" fillId="0" borderId="0" xfId="0" quotePrefix="1" applyFont="1" applyBorder="1" applyAlignment="1">
      <alignment horizontal="justify" vertical="center"/>
    </xf>
    <xf numFmtId="0" fontId="12" fillId="0" borderId="0" xfId="0" quotePrefix="1" applyFont="1" applyBorder="1" applyAlignment="1">
      <alignment vertical="center"/>
    </xf>
    <xf numFmtId="49" fontId="15" fillId="0" borderId="0" xfId="0" applyNumberFormat="1" applyFont="1" applyBorder="1" applyAlignment="1">
      <alignment horizontal="justify" vertical="center" wrapText="1"/>
    </xf>
    <xf numFmtId="49" fontId="10" fillId="0" borderId="0" xfId="0" applyNumberFormat="1" applyFont="1" applyBorder="1" applyAlignment="1">
      <alignment vertical="center"/>
    </xf>
    <xf numFmtId="49" fontId="14" fillId="0" borderId="0" xfId="0" applyNumberFormat="1" applyFont="1" applyBorder="1" applyAlignment="1">
      <alignment vertical="center"/>
    </xf>
    <xf numFmtId="0" fontId="14" fillId="0" borderId="0" xfId="0" applyNumberFormat="1" applyFont="1" applyAlignment="1">
      <alignment vertical="top" wrapText="1"/>
    </xf>
    <xf numFmtId="0" fontId="11" fillId="0" borderId="0" xfId="0" applyNumberFormat="1" applyFont="1" applyAlignment="1">
      <alignment vertical="center"/>
    </xf>
    <xf numFmtId="49" fontId="11" fillId="0" borderId="1" xfId="0" quotePrefix="1" applyNumberFormat="1" applyFont="1" applyBorder="1" applyAlignment="1">
      <alignment horizontal="justify" vertical="center" wrapText="1"/>
    </xf>
    <xf numFmtId="0" fontId="11" fillId="0" borderId="0" xfId="0" applyNumberFormat="1" applyFont="1" applyAlignment="1">
      <alignment vertical="center" wrapText="1"/>
    </xf>
    <xf numFmtId="49" fontId="14" fillId="0" borderId="1" xfId="0" quotePrefix="1" applyNumberFormat="1" applyFont="1" applyBorder="1" applyAlignment="1">
      <alignment vertical="center"/>
    </xf>
    <xf numFmtId="49" fontId="15" fillId="0" borderId="1" xfId="0" quotePrefix="1" applyNumberFormat="1" applyFont="1" applyBorder="1" applyAlignment="1">
      <alignment horizontal="justify" vertical="center" wrapText="1"/>
    </xf>
    <xf numFmtId="49" fontId="12" fillId="0" borderId="1" xfId="0" quotePrefix="1" applyNumberFormat="1" applyFont="1" applyBorder="1" applyAlignment="1">
      <alignment vertical="center"/>
    </xf>
    <xf numFmtId="49" fontId="12" fillId="0" borderId="1" xfId="0" quotePrefix="1" applyNumberFormat="1" applyFont="1" applyBorder="1" applyAlignment="1">
      <alignment horizontal="justify" vertical="center" wrapText="1"/>
    </xf>
    <xf numFmtId="37" fontId="11" fillId="0" borderId="1" xfId="1" applyNumberFormat="1" applyFont="1" applyFill="1" applyBorder="1" applyAlignment="1">
      <alignment horizontal="center" wrapText="1"/>
    </xf>
    <xf numFmtId="37" fontId="11" fillId="0" borderId="1" xfId="1" applyNumberFormat="1" applyFont="1" applyFill="1" applyBorder="1" applyAlignment="1">
      <alignment horizontal="center" vertical="top" wrapText="1"/>
    </xf>
    <xf numFmtId="0" fontId="11" fillId="0" borderId="0" xfId="0" applyNumberFormat="1" applyFont="1" applyAlignment="1">
      <alignment vertical="top" wrapText="1"/>
    </xf>
    <xf numFmtId="49" fontId="10" fillId="0" borderId="1" xfId="0" quotePrefix="1" applyNumberFormat="1" applyFont="1" applyBorder="1" applyAlignment="1">
      <alignment vertical="center"/>
    </xf>
    <xf numFmtId="49" fontId="14" fillId="0" borderId="0" xfId="0" quotePrefix="1" applyNumberFormat="1" applyFont="1" applyBorder="1" applyAlignment="1">
      <alignment vertical="center"/>
    </xf>
    <xf numFmtId="49" fontId="11" fillId="0" borderId="0" xfId="0" quotePrefix="1" applyNumberFormat="1" applyFont="1" applyBorder="1" applyAlignment="1">
      <alignment horizontal="justify" vertical="center" wrapText="1"/>
    </xf>
    <xf numFmtId="49" fontId="15" fillId="0" borderId="0" xfId="0" quotePrefix="1" applyNumberFormat="1" applyFont="1" applyBorder="1" applyAlignment="1">
      <alignment horizontal="justify" vertical="center" wrapText="1"/>
    </xf>
    <xf numFmtId="0" fontId="12" fillId="0" borderId="2" xfId="0" applyNumberFormat="1" applyFont="1" applyBorder="1" applyAlignment="1">
      <alignment horizontal="right" vertical="center" wrapText="1"/>
    </xf>
    <xf numFmtId="166" fontId="11" fillId="0" borderId="2" xfId="1" applyNumberFormat="1" applyFont="1" applyBorder="1" applyAlignment="1">
      <alignment horizontal="center" vertical="center"/>
    </xf>
    <xf numFmtId="0" fontId="12" fillId="0" borderId="0" xfId="0" applyFont="1" applyBorder="1" applyAlignment="1">
      <alignment horizontal="justify" vertical="center"/>
    </xf>
    <xf numFmtId="49" fontId="15" fillId="0" borderId="1" xfId="0" applyNumberFormat="1" applyFont="1" applyBorder="1" applyAlignment="1">
      <alignment horizontal="justify" vertical="center" wrapText="1"/>
    </xf>
    <xf numFmtId="49" fontId="11" fillId="0" borderId="1" xfId="0" quotePrefix="1" applyNumberFormat="1" applyFont="1" applyBorder="1" applyAlignment="1">
      <alignment vertical="center"/>
    </xf>
    <xf numFmtId="0" fontId="12" fillId="0" borderId="2" xfId="0" applyNumberFormat="1" applyFont="1" applyBorder="1" applyAlignment="1">
      <alignment horizontal="right" vertical="center"/>
    </xf>
    <xf numFmtId="49" fontId="15" fillId="0" borderId="1" xfId="0" applyNumberFormat="1" applyFont="1" applyBorder="1" applyAlignment="1">
      <alignment vertical="center"/>
    </xf>
    <xf numFmtId="49" fontId="10" fillId="0" borderId="1" xfId="0" applyNumberFormat="1" applyFont="1" applyBorder="1" applyAlignment="1">
      <alignment vertical="center"/>
    </xf>
    <xf numFmtId="49" fontId="12" fillId="0" borderId="1" xfId="0" applyNumberFormat="1" applyFont="1" applyBorder="1" applyAlignment="1">
      <alignment horizontal="justify" vertical="center" wrapText="1"/>
    </xf>
    <xf numFmtId="49" fontId="12" fillId="0" borderId="1" xfId="0" applyNumberFormat="1" applyFont="1" applyBorder="1" applyAlignment="1">
      <alignment horizontal="right" vertical="center" wrapText="1"/>
    </xf>
    <xf numFmtId="0" fontId="15" fillId="0" borderId="0" xfId="0" applyFont="1" applyAlignment="1">
      <alignment horizontal="justify" vertical="center" wrapText="1"/>
    </xf>
    <xf numFmtId="0" fontId="15" fillId="0" borderId="0" xfId="0" applyFont="1"/>
    <xf numFmtId="49" fontId="10" fillId="0" borderId="1" xfId="0" applyNumberFormat="1" applyFont="1" applyBorder="1" applyAlignment="1">
      <alignment vertical="center" wrapText="1"/>
    </xf>
    <xf numFmtId="0" fontId="15" fillId="0" borderId="0" xfId="0" applyFont="1" applyAlignment="1">
      <alignment vertical="center"/>
    </xf>
    <xf numFmtId="0" fontId="11" fillId="0" borderId="0" xfId="0" quotePrefix="1" applyFont="1" applyAlignment="1">
      <alignment vertical="center"/>
    </xf>
    <xf numFmtId="49" fontId="11" fillId="0" borderId="0" xfId="0" applyNumberFormat="1" applyFont="1" applyBorder="1" applyAlignment="1">
      <alignment horizontal="justify" vertical="center" wrapText="1"/>
    </xf>
    <xf numFmtId="49" fontId="14" fillId="0" borderId="1" xfId="0" applyNumberFormat="1" applyFont="1" applyBorder="1" applyAlignment="1">
      <alignment vertical="center" wrapText="1"/>
    </xf>
    <xf numFmtId="49" fontId="11" fillId="0" borderId="0" xfId="0" quotePrefix="1" applyNumberFormat="1" applyFont="1" applyBorder="1" applyAlignment="1">
      <alignment vertical="center"/>
    </xf>
    <xf numFmtId="0" fontId="15" fillId="0" borderId="5" xfId="0" quotePrefix="1" applyFont="1" applyFill="1" applyBorder="1" applyAlignment="1">
      <alignment horizontal="justify" vertical="top" wrapText="1"/>
    </xf>
    <xf numFmtId="49" fontId="15" fillId="0" borderId="0" xfId="0" quotePrefix="1" applyNumberFormat="1" applyFont="1" applyBorder="1" applyAlignment="1">
      <alignment horizontal="justify" vertical="center"/>
    </xf>
    <xf numFmtId="0" fontId="14" fillId="0" borderId="1" xfId="0" applyFont="1" applyBorder="1" applyAlignment="1">
      <alignment horizontal="left" vertical="center" wrapText="1"/>
    </xf>
    <xf numFmtId="49" fontId="13" fillId="0" borderId="1" xfId="0" applyNumberFormat="1" applyFont="1" applyBorder="1" applyAlignment="1">
      <alignment vertical="center" wrapText="1"/>
    </xf>
    <xf numFmtId="49" fontId="15" fillId="0" borderId="1" xfId="0" applyNumberFormat="1" applyFont="1" applyBorder="1" applyAlignment="1">
      <alignment vertical="center" wrapText="1"/>
    </xf>
    <xf numFmtId="0" fontId="10" fillId="0" borderId="1" xfId="0" applyFont="1" applyBorder="1" applyAlignment="1">
      <alignment horizontal="left" vertical="center" wrapText="1"/>
    </xf>
    <xf numFmtId="0" fontId="12" fillId="0" borderId="1" xfId="0" applyFont="1" applyBorder="1" applyAlignment="1">
      <alignment horizontal="left" vertical="center" wrapText="1"/>
    </xf>
    <xf numFmtId="166" fontId="12" fillId="0" borderId="1" xfId="1" applyNumberFormat="1" applyFont="1" applyBorder="1" applyAlignment="1">
      <alignment horizontal="center"/>
    </xf>
    <xf numFmtId="4" fontId="12" fillId="0" borderId="1" xfId="0" applyNumberFormat="1" applyFont="1" applyBorder="1" applyAlignment="1">
      <alignment horizontal="center" vertical="center"/>
    </xf>
    <xf numFmtId="4" fontId="12" fillId="0" borderId="1" xfId="0" applyNumberFormat="1" applyFont="1" applyBorder="1" applyAlignment="1">
      <alignment horizontal="center"/>
    </xf>
    <xf numFmtId="4" fontId="11" fillId="0" borderId="1" xfId="0" applyNumberFormat="1" applyFont="1" applyBorder="1" applyAlignment="1">
      <alignment horizontal="center"/>
    </xf>
    <xf numFmtId="0" fontId="15" fillId="0" borderId="0" xfId="0" applyFont="1" applyBorder="1" applyAlignment="1">
      <alignment horizontal="left" vertical="center"/>
    </xf>
    <xf numFmtId="0" fontId="12" fillId="0" borderId="2" xfId="0" applyFont="1" applyBorder="1" applyAlignment="1">
      <alignment horizontal="right" vertical="center"/>
    </xf>
    <xf numFmtId="166" fontId="12" fillId="0" borderId="2" xfId="1" applyNumberFormat="1" applyFont="1" applyBorder="1" applyAlignment="1">
      <alignment horizontal="center"/>
    </xf>
    <xf numFmtId="4" fontId="12" fillId="0" borderId="2" xfId="0" applyNumberFormat="1" applyFont="1" applyBorder="1" applyAlignment="1">
      <alignment horizontal="center"/>
    </xf>
    <xf numFmtId="0" fontId="12" fillId="0" borderId="0" xfId="0" applyFont="1" applyBorder="1" applyAlignment="1">
      <alignment horizontal="right" vertical="center"/>
    </xf>
    <xf numFmtId="0" fontId="11" fillId="0" borderId="3" xfId="0" applyFont="1" applyBorder="1" applyAlignment="1">
      <alignment horizontal="center" vertical="center"/>
    </xf>
    <xf numFmtId="0" fontId="11" fillId="0" borderId="6" xfId="0" applyFont="1" applyBorder="1" applyAlignment="1">
      <alignment vertical="center"/>
    </xf>
    <xf numFmtId="37" fontId="11" fillId="0" borderId="3" xfId="1" applyNumberFormat="1" applyFont="1" applyFill="1" applyBorder="1" applyAlignment="1">
      <alignment horizontal="center" vertical="center"/>
    </xf>
    <xf numFmtId="166" fontId="11" fillId="0" borderId="3" xfId="1" applyNumberFormat="1" applyFont="1" applyBorder="1" applyAlignment="1">
      <alignment horizontal="center"/>
    </xf>
    <xf numFmtId="0" fontId="12" fillId="0" borderId="0" xfId="0" applyFont="1" applyBorder="1" applyAlignment="1">
      <alignment horizontal="center" vertical="center"/>
    </xf>
    <xf numFmtId="0" fontId="12" fillId="0" borderId="0" xfId="0" applyFont="1" applyAlignment="1">
      <alignment horizontal="justify" vertical="center"/>
    </xf>
    <xf numFmtId="0" fontId="12" fillId="0" borderId="0" xfId="0" quotePrefix="1" applyFont="1" applyAlignment="1">
      <alignment vertical="center"/>
    </xf>
    <xf numFmtId="0" fontId="12" fillId="0" borderId="0" xfId="0" quotePrefix="1" applyFont="1" applyAlignment="1">
      <alignment horizontal="justify" vertical="center" wrapText="1"/>
    </xf>
    <xf numFmtId="0" fontId="12" fillId="0" borderId="0" xfId="0" applyFont="1" applyAlignment="1">
      <alignment vertical="center"/>
    </xf>
    <xf numFmtId="0" fontId="12" fillId="0" borderId="0" xfId="0" quotePrefix="1" applyFont="1" applyBorder="1" applyAlignment="1">
      <alignment horizontal="justify" vertical="center"/>
    </xf>
    <xf numFmtId="0" fontId="11" fillId="0" borderId="9" xfId="0" applyFont="1" applyBorder="1" applyAlignment="1">
      <alignment horizontal="center" vertical="center"/>
    </xf>
    <xf numFmtId="37" fontId="11" fillId="0" borderId="6" xfId="1" applyNumberFormat="1" applyFont="1" applyFill="1" applyBorder="1" applyAlignment="1">
      <alignment horizontal="center" vertical="center"/>
    </xf>
    <xf numFmtId="0" fontId="11" fillId="0" borderId="6" xfId="0" applyFont="1" applyBorder="1" applyAlignment="1">
      <alignment horizontal="center" vertical="center"/>
    </xf>
    <xf numFmtId="166" fontId="11" fillId="0" borderId="6" xfId="1" applyNumberFormat="1" applyFont="1" applyBorder="1" applyAlignment="1">
      <alignment horizontal="center"/>
    </xf>
    <xf numFmtId="166" fontId="12" fillId="0" borderId="0" xfId="1" applyNumberFormat="1" applyFont="1" applyBorder="1" applyAlignment="1">
      <alignment horizontal="center"/>
    </xf>
    <xf numFmtId="0" fontId="11" fillId="0" borderId="0" xfId="0" applyFont="1" applyAlignment="1">
      <alignment vertical="center" wrapText="1"/>
    </xf>
    <xf numFmtId="0" fontId="9" fillId="0" borderId="8" xfId="0" applyFont="1" applyBorder="1" applyAlignment="1">
      <alignment horizontal="right" vertical="center"/>
    </xf>
    <xf numFmtId="0" fontId="7" fillId="0" borderId="0" xfId="0" applyFont="1" applyBorder="1" applyAlignment="1">
      <alignment horizontal="center" vertical="center"/>
    </xf>
  </cellXfs>
  <cellStyles count="3">
    <cellStyle name="Comma" xfId="2" builtinId="3"/>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6"/>
  <sheetViews>
    <sheetView tabSelected="1" topLeftCell="A42" zoomScaleSheetLayoutView="70" workbookViewId="0">
      <selection activeCell="B7" sqref="B7"/>
    </sheetView>
  </sheetViews>
  <sheetFormatPr baseColWidth="10" defaultColWidth="8.83203125" defaultRowHeight="24" customHeight="1" x14ac:dyDescent="0.2"/>
  <cols>
    <col min="1" max="1" width="14" style="57" bestFit="1" customWidth="1"/>
    <col min="2" max="2" width="158" style="108" customWidth="1"/>
    <col min="3" max="3" width="15.6640625" style="59" bestFit="1" customWidth="1"/>
    <col min="4" max="4" width="11.83203125" style="57" bestFit="1" customWidth="1"/>
    <col min="5" max="5" width="11.1640625" style="60" bestFit="1" customWidth="1"/>
    <col min="6" max="6" width="17.33203125" style="60" bestFit="1" customWidth="1"/>
    <col min="7" max="13" width="8.83203125" style="56"/>
    <col min="14" max="14" width="12.5" style="56" customWidth="1"/>
    <col min="15" max="16384" width="8.83203125" style="56"/>
  </cols>
  <sheetData>
    <row r="1" spans="1:6" s="52" customFormat="1" ht="24" customHeight="1" x14ac:dyDescent="0.25">
      <c r="A1" s="203" t="s">
        <v>344</v>
      </c>
      <c r="B1" s="203"/>
      <c r="C1" s="203"/>
      <c r="D1" s="203"/>
      <c r="E1" s="203"/>
      <c r="F1" s="203"/>
    </row>
    <row r="2" spans="1:6" ht="24" customHeight="1" x14ac:dyDescent="0.2">
      <c r="B2" s="58"/>
    </row>
    <row r="3" spans="1:6" s="51" customFormat="1" ht="24" customHeight="1" x14ac:dyDescent="0.2">
      <c r="A3" s="43" t="s">
        <v>2</v>
      </c>
      <c r="B3" s="44" t="s">
        <v>3</v>
      </c>
      <c r="C3" s="45" t="s">
        <v>5</v>
      </c>
      <c r="D3" s="43" t="s">
        <v>4</v>
      </c>
      <c r="E3" s="46" t="s">
        <v>6</v>
      </c>
      <c r="F3" s="46" t="s">
        <v>7</v>
      </c>
    </row>
    <row r="4" spans="1:6" s="51" customFormat="1" ht="24" customHeight="1" x14ac:dyDescent="0.2">
      <c r="A4" s="47" t="s">
        <v>1</v>
      </c>
      <c r="B4" s="48"/>
      <c r="C4" s="49"/>
      <c r="D4" s="47"/>
      <c r="E4" s="50" t="s">
        <v>234</v>
      </c>
      <c r="F4" s="50" t="s">
        <v>234</v>
      </c>
    </row>
    <row r="5" spans="1:6" s="61" customFormat="1" ht="24" customHeight="1" x14ac:dyDescent="0.2">
      <c r="A5" s="65" t="s">
        <v>11</v>
      </c>
      <c r="B5" s="66" t="s">
        <v>9</v>
      </c>
      <c r="C5" s="67"/>
      <c r="D5" s="65"/>
      <c r="E5" s="68"/>
      <c r="F5" s="68"/>
    </row>
    <row r="6" spans="1:6" s="61" customFormat="1" ht="24" customHeight="1" x14ac:dyDescent="0.2">
      <c r="A6" s="65"/>
      <c r="B6" s="69"/>
      <c r="C6" s="67"/>
      <c r="D6" s="65"/>
      <c r="E6" s="68"/>
      <c r="F6" s="68"/>
    </row>
    <row r="7" spans="1:6" s="61" customFormat="1" ht="24" customHeight="1" x14ac:dyDescent="0.2">
      <c r="A7" s="65"/>
      <c r="B7" s="70" t="s">
        <v>12</v>
      </c>
      <c r="C7" s="71" t="s">
        <v>8</v>
      </c>
      <c r="D7" s="65"/>
      <c r="E7" s="68"/>
      <c r="F7" s="68"/>
    </row>
    <row r="8" spans="1:6" s="61" customFormat="1" ht="24" customHeight="1" x14ac:dyDescent="0.2">
      <c r="A8" s="65"/>
      <c r="B8" s="72"/>
      <c r="C8" s="67"/>
      <c r="D8" s="65"/>
      <c r="E8" s="68"/>
      <c r="F8" s="68"/>
    </row>
    <row r="9" spans="1:6" s="61" customFormat="1" ht="24" customHeight="1" x14ac:dyDescent="0.2">
      <c r="A9" s="65"/>
      <c r="B9" s="73" t="s">
        <v>13</v>
      </c>
      <c r="C9" s="67"/>
      <c r="D9" s="65"/>
      <c r="E9" s="68"/>
      <c r="F9" s="68"/>
    </row>
    <row r="10" spans="1:6" s="61" customFormat="1" ht="24" customHeight="1" x14ac:dyDescent="0.2">
      <c r="A10" s="65"/>
      <c r="B10" s="72"/>
      <c r="C10" s="67"/>
      <c r="D10" s="65"/>
      <c r="E10" s="68"/>
      <c r="F10" s="68"/>
    </row>
    <row r="11" spans="1:6" s="61" customFormat="1" ht="24" customHeight="1" x14ac:dyDescent="0.2">
      <c r="A11" s="74" t="s">
        <v>14</v>
      </c>
      <c r="B11" s="75" t="s">
        <v>15</v>
      </c>
      <c r="C11" s="71" t="s">
        <v>8</v>
      </c>
      <c r="D11" s="65"/>
      <c r="E11" s="68"/>
      <c r="F11" s="68"/>
    </row>
    <row r="12" spans="1:6" s="61" customFormat="1" ht="24" customHeight="1" x14ac:dyDescent="0.2">
      <c r="A12" s="76"/>
      <c r="B12" s="70"/>
      <c r="C12" s="67"/>
      <c r="D12" s="65"/>
      <c r="E12" s="68"/>
      <c r="F12" s="68"/>
    </row>
    <row r="13" spans="1:6" s="61" customFormat="1" ht="24" customHeight="1" x14ac:dyDescent="0.2">
      <c r="A13" s="74" t="s">
        <v>16</v>
      </c>
      <c r="B13" s="75" t="s">
        <v>17</v>
      </c>
      <c r="C13" s="71" t="s">
        <v>8</v>
      </c>
      <c r="D13" s="65"/>
      <c r="E13" s="68"/>
      <c r="F13" s="68"/>
    </row>
    <row r="14" spans="1:6" s="61" customFormat="1" ht="24" customHeight="1" x14ac:dyDescent="0.2">
      <c r="A14" s="65"/>
      <c r="B14" s="70"/>
      <c r="C14" s="67"/>
      <c r="D14" s="65"/>
      <c r="E14" s="68"/>
      <c r="F14" s="68"/>
    </row>
    <row r="15" spans="1:6" s="61" customFormat="1" ht="40" customHeight="1" x14ac:dyDescent="0.2">
      <c r="A15" s="74" t="s">
        <v>18</v>
      </c>
      <c r="B15" s="75" t="s">
        <v>19</v>
      </c>
      <c r="C15" s="71" t="s">
        <v>8</v>
      </c>
      <c r="D15" s="65"/>
      <c r="E15" s="68"/>
      <c r="F15" s="68"/>
    </row>
    <row r="16" spans="1:6" s="61" customFormat="1" ht="24" customHeight="1" x14ac:dyDescent="0.2">
      <c r="A16" s="65"/>
      <c r="B16" s="72"/>
      <c r="C16" s="67"/>
      <c r="D16" s="65"/>
      <c r="E16" s="68"/>
      <c r="F16" s="68"/>
    </row>
    <row r="17" spans="1:6" s="61" customFormat="1" ht="24" customHeight="1" x14ac:dyDescent="0.2">
      <c r="A17" s="65"/>
      <c r="B17" s="73" t="s">
        <v>20</v>
      </c>
      <c r="C17" s="67"/>
      <c r="D17" s="65"/>
      <c r="E17" s="68"/>
      <c r="F17" s="68"/>
    </row>
    <row r="18" spans="1:6" s="61" customFormat="1" ht="24" customHeight="1" x14ac:dyDescent="0.2">
      <c r="A18" s="65"/>
      <c r="B18" s="77"/>
      <c r="C18" s="67"/>
      <c r="D18" s="65"/>
      <c r="E18" s="68"/>
      <c r="F18" s="68"/>
    </row>
    <row r="19" spans="1:6" s="61" customFormat="1" ht="24" customHeight="1" x14ac:dyDescent="0.2">
      <c r="A19" s="76" t="s">
        <v>21</v>
      </c>
      <c r="B19" s="75" t="s">
        <v>36</v>
      </c>
      <c r="C19" s="71" t="s">
        <v>30</v>
      </c>
      <c r="D19" s="65"/>
      <c r="E19" s="68"/>
      <c r="F19" s="68"/>
    </row>
    <row r="20" spans="1:6" s="61" customFormat="1" ht="24" customHeight="1" x14ac:dyDescent="0.2">
      <c r="A20" s="76"/>
      <c r="B20" s="75"/>
      <c r="C20" s="67"/>
      <c r="D20" s="65"/>
      <c r="E20" s="68"/>
      <c r="F20" s="68"/>
    </row>
    <row r="21" spans="1:6" s="61" customFormat="1" ht="24" customHeight="1" x14ac:dyDescent="0.2">
      <c r="A21" s="76" t="s">
        <v>22</v>
      </c>
      <c r="B21" s="75" t="s">
        <v>33</v>
      </c>
      <c r="C21" s="71" t="s">
        <v>30</v>
      </c>
      <c r="D21" s="65"/>
      <c r="E21" s="68"/>
      <c r="F21" s="68"/>
    </row>
    <row r="22" spans="1:6" s="61" customFormat="1" ht="24" customHeight="1" x14ac:dyDescent="0.2">
      <c r="A22" s="76"/>
      <c r="B22" s="75"/>
      <c r="C22" s="67"/>
      <c r="D22" s="65"/>
      <c r="E22" s="68"/>
      <c r="F22" s="68"/>
    </row>
    <row r="23" spans="1:6" s="61" customFormat="1" ht="24" customHeight="1" x14ac:dyDescent="0.2">
      <c r="A23" s="76" t="s">
        <v>23</v>
      </c>
      <c r="B23" s="75" t="s">
        <v>34</v>
      </c>
      <c r="C23" s="67" t="s">
        <v>0</v>
      </c>
      <c r="D23" s="65"/>
      <c r="E23" s="68"/>
      <c r="F23" s="68"/>
    </row>
    <row r="24" spans="1:6" s="61" customFormat="1" ht="24" customHeight="1" x14ac:dyDescent="0.2">
      <c r="A24" s="76"/>
      <c r="B24" s="75"/>
      <c r="C24" s="67"/>
      <c r="D24" s="65"/>
      <c r="E24" s="68"/>
      <c r="F24" s="68"/>
    </row>
    <row r="25" spans="1:6" s="61" customFormat="1" ht="24" customHeight="1" x14ac:dyDescent="0.2">
      <c r="A25" s="76" t="s">
        <v>24</v>
      </c>
      <c r="B25" s="78" t="s">
        <v>230</v>
      </c>
      <c r="C25" s="67" t="s">
        <v>0</v>
      </c>
      <c r="D25" s="65"/>
      <c r="E25" s="68"/>
      <c r="F25" s="68"/>
    </row>
    <row r="26" spans="1:6" s="61" customFormat="1" ht="24" customHeight="1" x14ac:dyDescent="0.2">
      <c r="A26" s="76"/>
      <c r="B26" s="78" t="s">
        <v>35</v>
      </c>
      <c r="C26" s="67"/>
      <c r="D26" s="65"/>
      <c r="E26" s="68"/>
      <c r="F26" s="68"/>
    </row>
    <row r="27" spans="1:6" s="61" customFormat="1" ht="55" customHeight="1" x14ac:dyDescent="0.2">
      <c r="A27" s="76" t="s">
        <v>25</v>
      </c>
      <c r="B27" s="75" t="s">
        <v>307</v>
      </c>
      <c r="C27" s="67" t="s">
        <v>0</v>
      </c>
      <c r="D27" s="65"/>
      <c r="E27" s="68"/>
      <c r="F27" s="68"/>
    </row>
    <row r="28" spans="1:6" s="61" customFormat="1" ht="24" customHeight="1" x14ac:dyDescent="0.2">
      <c r="A28" s="79"/>
      <c r="B28" s="80"/>
      <c r="C28" s="81"/>
      <c r="D28" s="62"/>
      <c r="E28" s="64"/>
      <c r="F28" s="64"/>
    </row>
    <row r="29" spans="1:6" s="61" customFormat="1" ht="24" customHeight="1" x14ac:dyDescent="0.2">
      <c r="A29" s="76"/>
      <c r="B29" s="75"/>
      <c r="C29" s="67"/>
      <c r="D29" s="65"/>
      <c r="E29" s="68"/>
      <c r="F29" s="68"/>
    </row>
    <row r="30" spans="1:6" s="61" customFormat="1" ht="52" customHeight="1" x14ac:dyDescent="0.2">
      <c r="A30" s="76" t="s">
        <v>26</v>
      </c>
      <c r="B30" s="75" t="s">
        <v>312</v>
      </c>
      <c r="C30" s="67" t="s">
        <v>0</v>
      </c>
      <c r="D30" s="65"/>
      <c r="E30" s="68"/>
      <c r="F30" s="68"/>
    </row>
    <row r="31" spans="1:6" s="61" customFormat="1" ht="24" customHeight="1" x14ac:dyDescent="0.2">
      <c r="A31" s="76"/>
      <c r="B31" s="75"/>
      <c r="C31" s="67"/>
      <c r="D31" s="65"/>
      <c r="E31" s="68"/>
      <c r="F31" s="68"/>
    </row>
    <row r="32" spans="1:6" s="61" customFormat="1" ht="24" customHeight="1" x14ac:dyDescent="0.2">
      <c r="A32" s="76" t="s">
        <v>27</v>
      </c>
      <c r="B32" s="75" t="s">
        <v>142</v>
      </c>
      <c r="C32" s="67" t="s">
        <v>0</v>
      </c>
      <c r="D32" s="65"/>
      <c r="E32" s="68"/>
      <c r="F32" s="68"/>
    </row>
    <row r="33" spans="1:6" s="61" customFormat="1" ht="24" customHeight="1" x14ac:dyDescent="0.2">
      <c r="A33" s="76"/>
      <c r="B33" s="75"/>
      <c r="C33" s="67"/>
      <c r="D33" s="65"/>
      <c r="E33" s="68"/>
      <c r="F33" s="68"/>
    </row>
    <row r="34" spans="1:6" s="61" customFormat="1" ht="24" customHeight="1" x14ac:dyDescent="0.2">
      <c r="A34" s="76" t="s">
        <v>28</v>
      </c>
      <c r="B34" s="82" t="s">
        <v>39</v>
      </c>
      <c r="C34" s="67" t="s">
        <v>0</v>
      </c>
      <c r="D34" s="65"/>
      <c r="E34" s="68"/>
      <c r="F34" s="68"/>
    </row>
    <row r="35" spans="1:6" s="61" customFormat="1" ht="24" customHeight="1" x14ac:dyDescent="0.2">
      <c r="A35" s="76"/>
      <c r="B35" s="82"/>
      <c r="C35" s="67"/>
      <c r="D35" s="65"/>
      <c r="E35" s="68"/>
      <c r="F35" s="64"/>
    </row>
    <row r="36" spans="1:6" s="61" customFormat="1" ht="24" customHeight="1" x14ac:dyDescent="0.2">
      <c r="A36" s="76"/>
      <c r="B36" s="83" t="s">
        <v>350</v>
      </c>
      <c r="C36" s="67"/>
      <c r="D36" s="65"/>
      <c r="E36" s="68"/>
      <c r="F36" s="68"/>
    </row>
    <row r="37" spans="1:6" s="61" customFormat="1" ht="24" customHeight="1" x14ac:dyDescent="0.2">
      <c r="A37" s="79"/>
      <c r="B37" s="84"/>
      <c r="C37" s="81"/>
      <c r="D37" s="62"/>
      <c r="E37" s="64"/>
      <c r="F37" s="64"/>
    </row>
    <row r="38" spans="1:6" s="61" customFormat="1" ht="24" customHeight="1" x14ac:dyDescent="0.2">
      <c r="A38" s="85">
        <v>1</v>
      </c>
      <c r="B38" s="86" t="s">
        <v>40</v>
      </c>
      <c r="C38" s="71"/>
      <c r="D38" s="65"/>
      <c r="E38" s="68"/>
      <c r="F38" s="68"/>
    </row>
    <row r="39" spans="1:6" s="61" customFormat="1" ht="24" customHeight="1" x14ac:dyDescent="0.2">
      <c r="A39" s="87"/>
      <c r="B39" s="88"/>
      <c r="C39" s="71"/>
      <c r="D39" s="65"/>
      <c r="E39" s="68"/>
      <c r="F39" s="68"/>
    </row>
    <row r="40" spans="1:6" s="61" customFormat="1" ht="49" customHeight="1" x14ac:dyDescent="0.2">
      <c r="A40" s="89">
        <v>1.1000000000000001</v>
      </c>
      <c r="B40" s="90" t="s">
        <v>231</v>
      </c>
      <c r="C40" s="91" t="s">
        <v>181</v>
      </c>
      <c r="D40" s="65"/>
      <c r="E40" s="68"/>
      <c r="F40" s="68"/>
    </row>
    <row r="41" spans="1:6" s="61" customFormat="1" ht="50" customHeight="1" x14ac:dyDescent="0.2">
      <c r="A41" s="76" t="s">
        <v>226</v>
      </c>
      <c r="B41" s="92" t="s">
        <v>228</v>
      </c>
      <c r="C41" s="93"/>
      <c r="D41" s="94"/>
      <c r="E41" s="95"/>
      <c r="F41" s="95"/>
    </row>
    <row r="42" spans="1:6" s="61" customFormat="1" ht="48" customHeight="1" x14ac:dyDescent="0.2">
      <c r="A42" s="76" t="s">
        <v>227</v>
      </c>
      <c r="B42" s="92" t="s">
        <v>229</v>
      </c>
      <c r="C42" s="93"/>
      <c r="D42" s="94"/>
      <c r="E42" s="95"/>
      <c r="F42" s="95"/>
    </row>
    <row r="43" spans="1:6" s="61" customFormat="1" ht="24" customHeight="1" x14ac:dyDescent="0.2">
      <c r="A43" s="94"/>
      <c r="B43" s="96" t="s">
        <v>351</v>
      </c>
      <c r="C43" s="93"/>
      <c r="D43" s="97"/>
      <c r="E43" s="98"/>
      <c r="F43" s="98"/>
    </row>
    <row r="44" spans="1:6" s="61" customFormat="1" ht="24" customHeight="1" x14ac:dyDescent="0.2">
      <c r="A44" s="76"/>
      <c r="B44" s="99"/>
      <c r="C44" s="71"/>
      <c r="D44" s="65"/>
      <c r="E44" s="68"/>
      <c r="F44" s="68"/>
    </row>
    <row r="45" spans="1:6" s="61" customFormat="1" ht="24" customHeight="1" x14ac:dyDescent="0.2">
      <c r="A45" s="74"/>
      <c r="B45" s="100"/>
      <c r="C45" s="71"/>
      <c r="D45" s="65"/>
      <c r="E45" s="68"/>
      <c r="F45" s="68"/>
    </row>
    <row r="46" spans="1:6" s="61" customFormat="1" ht="24" customHeight="1" x14ac:dyDescent="0.2">
      <c r="A46" s="85">
        <v>2</v>
      </c>
      <c r="B46" s="100" t="s">
        <v>42</v>
      </c>
      <c r="C46" s="71"/>
      <c r="D46" s="65"/>
      <c r="E46" s="68"/>
      <c r="F46" s="68"/>
    </row>
    <row r="47" spans="1:6" s="61" customFormat="1" ht="24" customHeight="1" x14ac:dyDescent="0.2">
      <c r="A47" s="74"/>
      <c r="B47" s="100"/>
      <c r="C47" s="71"/>
      <c r="D47" s="65"/>
      <c r="E47" s="68"/>
      <c r="F47" s="68"/>
    </row>
    <row r="48" spans="1:6" s="61" customFormat="1" ht="24" customHeight="1" x14ac:dyDescent="0.2">
      <c r="A48" s="65">
        <v>2.1</v>
      </c>
      <c r="B48" s="101" t="s">
        <v>110</v>
      </c>
      <c r="C48" s="71"/>
      <c r="D48" s="65"/>
      <c r="E48" s="68"/>
      <c r="F48" s="68"/>
    </row>
    <row r="49" spans="1:6" s="61" customFormat="1" ht="24" customHeight="1" x14ac:dyDescent="0.2">
      <c r="A49" s="74"/>
      <c r="B49" s="102"/>
      <c r="C49" s="71"/>
      <c r="D49" s="65"/>
      <c r="E49" s="68"/>
      <c r="F49" s="68"/>
    </row>
    <row r="50" spans="1:6" s="61" customFormat="1" ht="48" customHeight="1" x14ac:dyDescent="0.2">
      <c r="A50" s="89" t="s">
        <v>143</v>
      </c>
      <c r="B50" s="90" t="s">
        <v>237</v>
      </c>
      <c r="C50" s="71" t="s">
        <v>50</v>
      </c>
      <c r="D50" s="76">
        <v>43.5</v>
      </c>
      <c r="E50" s="103"/>
      <c r="F50" s="103"/>
    </row>
    <row r="51" spans="1:6" s="61" customFormat="1" ht="24" customHeight="1" x14ac:dyDescent="0.2">
      <c r="A51" s="89"/>
      <c r="B51" s="104"/>
      <c r="C51" s="71"/>
      <c r="D51" s="76"/>
      <c r="E51" s="103"/>
      <c r="F51" s="103"/>
    </row>
    <row r="52" spans="1:6" s="61" customFormat="1" ht="24" customHeight="1" x14ac:dyDescent="0.2">
      <c r="A52" s="85">
        <v>2.2000000000000002</v>
      </c>
      <c r="B52" s="105" t="s">
        <v>111</v>
      </c>
      <c r="C52" s="71"/>
      <c r="D52" s="76"/>
      <c r="E52" s="103"/>
      <c r="F52" s="103"/>
    </row>
    <row r="53" spans="1:6" s="61" customFormat="1" ht="24" customHeight="1" x14ac:dyDescent="0.2">
      <c r="A53" s="89"/>
      <c r="B53" s="106"/>
      <c r="C53" s="71"/>
      <c r="D53" s="76"/>
      <c r="E53" s="103"/>
      <c r="F53" s="103"/>
    </row>
    <row r="54" spans="1:6" ht="71" customHeight="1" x14ac:dyDescent="0.2">
      <c r="A54" s="89" t="s">
        <v>144</v>
      </c>
      <c r="B54" s="90" t="s">
        <v>248</v>
      </c>
      <c r="C54" s="71" t="s">
        <v>50</v>
      </c>
      <c r="D54" s="76">
        <v>33</v>
      </c>
      <c r="E54" s="107"/>
      <c r="F54" s="107"/>
    </row>
    <row r="55" spans="1:6" ht="24" customHeight="1" x14ac:dyDescent="0.2">
      <c r="A55" s="89"/>
      <c r="C55" s="71"/>
      <c r="D55" s="76"/>
      <c r="E55" s="107"/>
      <c r="F55" s="107"/>
    </row>
    <row r="56" spans="1:6" ht="24" customHeight="1" x14ac:dyDescent="0.2">
      <c r="A56" s="85">
        <v>2.2999999999999998</v>
      </c>
      <c r="B56" s="105" t="s">
        <v>108</v>
      </c>
      <c r="C56" s="71"/>
      <c r="D56" s="76"/>
      <c r="E56" s="107"/>
      <c r="F56" s="107"/>
    </row>
    <row r="57" spans="1:6" ht="24" customHeight="1" x14ac:dyDescent="0.2">
      <c r="A57" s="89"/>
      <c r="C57" s="71"/>
      <c r="D57" s="76"/>
      <c r="E57" s="107"/>
      <c r="F57" s="107"/>
    </row>
    <row r="58" spans="1:6" ht="55" customHeight="1" x14ac:dyDescent="0.2">
      <c r="A58" s="89" t="s">
        <v>145</v>
      </c>
      <c r="B58" s="90" t="s">
        <v>41</v>
      </c>
      <c r="C58" s="71" t="s">
        <v>0</v>
      </c>
      <c r="D58" s="76"/>
      <c r="E58" s="107"/>
      <c r="F58" s="107"/>
    </row>
    <row r="59" spans="1:6" ht="24" customHeight="1" x14ac:dyDescent="0.2">
      <c r="A59" s="89"/>
      <c r="C59" s="71"/>
      <c r="D59" s="76"/>
      <c r="E59" s="107"/>
      <c r="F59" s="107"/>
    </row>
    <row r="60" spans="1:6" ht="24" customHeight="1" x14ac:dyDescent="0.2">
      <c r="A60" s="109"/>
      <c r="B60" s="110" t="s">
        <v>347</v>
      </c>
      <c r="C60" s="63"/>
      <c r="D60" s="79"/>
      <c r="E60" s="111"/>
      <c r="F60" s="111"/>
    </row>
    <row r="61" spans="1:6" ht="24" customHeight="1" x14ac:dyDescent="0.2">
      <c r="A61" s="89"/>
      <c r="C61" s="71"/>
      <c r="D61" s="76"/>
      <c r="E61" s="107"/>
      <c r="F61" s="107"/>
    </row>
    <row r="62" spans="1:6" ht="24" customHeight="1" x14ac:dyDescent="0.2">
      <c r="A62" s="85">
        <v>3</v>
      </c>
      <c r="B62" s="112" t="s">
        <v>43</v>
      </c>
      <c r="C62" s="71"/>
      <c r="D62" s="76"/>
      <c r="E62" s="107"/>
      <c r="F62" s="107"/>
    </row>
    <row r="63" spans="1:6" ht="24" customHeight="1" x14ac:dyDescent="0.2">
      <c r="A63" s="89"/>
      <c r="C63" s="71"/>
      <c r="D63" s="76"/>
      <c r="E63" s="107"/>
      <c r="F63" s="107"/>
    </row>
    <row r="64" spans="1:6" ht="24" customHeight="1" x14ac:dyDescent="0.2">
      <c r="A64" s="85">
        <v>3.1</v>
      </c>
      <c r="B64" s="105" t="s">
        <v>44</v>
      </c>
      <c r="C64" s="71"/>
      <c r="D64" s="76"/>
      <c r="E64" s="107"/>
      <c r="F64" s="107"/>
    </row>
    <row r="65" spans="1:6" ht="24" customHeight="1" x14ac:dyDescent="0.2">
      <c r="A65" s="89"/>
      <c r="C65" s="71"/>
      <c r="D65" s="76"/>
      <c r="E65" s="107"/>
      <c r="F65" s="107"/>
    </row>
    <row r="66" spans="1:6" ht="50" customHeight="1" x14ac:dyDescent="0.2">
      <c r="A66" s="89"/>
      <c r="B66" s="113" t="s">
        <v>67</v>
      </c>
      <c r="C66" s="71"/>
      <c r="D66" s="76"/>
      <c r="E66" s="107"/>
      <c r="F66" s="107"/>
    </row>
    <row r="67" spans="1:6" ht="57" customHeight="1" x14ac:dyDescent="0.2">
      <c r="A67" s="89"/>
      <c r="B67" s="114" t="s">
        <v>72</v>
      </c>
      <c r="C67" s="115" t="s">
        <v>8</v>
      </c>
      <c r="D67" s="116"/>
      <c r="E67" s="107"/>
      <c r="F67" s="117"/>
    </row>
    <row r="68" spans="1:6" ht="24" customHeight="1" x14ac:dyDescent="0.2">
      <c r="A68" s="109"/>
      <c r="B68" s="118"/>
      <c r="C68" s="63"/>
      <c r="D68" s="119"/>
      <c r="E68" s="120"/>
      <c r="F68" s="111"/>
    </row>
    <row r="69" spans="1:6" ht="24" customHeight="1" x14ac:dyDescent="0.2">
      <c r="A69" s="89"/>
      <c r="B69" s="121" t="s">
        <v>49</v>
      </c>
      <c r="C69" s="71"/>
      <c r="D69" s="76"/>
      <c r="E69" s="107"/>
      <c r="F69" s="107"/>
    </row>
    <row r="70" spans="1:6" ht="24" customHeight="1" x14ac:dyDescent="0.2">
      <c r="A70" s="89"/>
      <c r="B70" s="121"/>
      <c r="C70" s="71"/>
      <c r="D70" s="76"/>
      <c r="E70" s="107"/>
      <c r="F70" s="107"/>
    </row>
    <row r="71" spans="1:6" ht="24" customHeight="1" x14ac:dyDescent="0.2">
      <c r="A71" s="89" t="s">
        <v>146</v>
      </c>
      <c r="B71" s="122" t="s">
        <v>52</v>
      </c>
      <c r="C71" s="71" t="s">
        <v>50</v>
      </c>
      <c r="D71" s="76">
        <v>9.5</v>
      </c>
      <c r="E71" s="107"/>
      <c r="F71" s="107"/>
    </row>
    <row r="72" spans="1:6" ht="24" customHeight="1" x14ac:dyDescent="0.2">
      <c r="A72" s="89"/>
      <c r="C72" s="71"/>
      <c r="D72" s="76"/>
      <c r="E72" s="107"/>
      <c r="F72" s="107"/>
    </row>
    <row r="73" spans="1:6" ht="24" customHeight="1" x14ac:dyDescent="0.2">
      <c r="A73" s="89" t="s">
        <v>147</v>
      </c>
      <c r="B73" s="108" t="s">
        <v>337</v>
      </c>
      <c r="C73" s="71" t="s">
        <v>50</v>
      </c>
      <c r="D73" s="76">
        <v>1</v>
      </c>
      <c r="E73" s="107"/>
      <c r="F73" s="107"/>
    </row>
    <row r="74" spans="1:6" ht="24" customHeight="1" x14ac:dyDescent="0.2">
      <c r="A74" s="89"/>
      <c r="C74" s="71"/>
      <c r="D74" s="76"/>
      <c r="E74" s="107"/>
      <c r="F74" s="107"/>
    </row>
    <row r="75" spans="1:6" ht="24" customHeight="1" x14ac:dyDescent="0.2">
      <c r="A75" s="89" t="s">
        <v>148</v>
      </c>
      <c r="B75" s="108" t="s">
        <v>274</v>
      </c>
      <c r="C75" s="71" t="s">
        <v>50</v>
      </c>
      <c r="D75" s="76">
        <v>6</v>
      </c>
      <c r="E75" s="107"/>
      <c r="F75" s="107"/>
    </row>
    <row r="76" spans="1:6" ht="24" customHeight="1" x14ac:dyDescent="0.2">
      <c r="A76" s="89"/>
      <c r="C76" s="71"/>
      <c r="D76" s="76"/>
      <c r="E76" s="107"/>
      <c r="F76" s="107"/>
    </row>
    <row r="77" spans="1:6" ht="24" customHeight="1" x14ac:dyDescent="0.2">
      <c r="A77" s="89" t="s">
        <v>149</v>
      </c>
      <c r="B77" s="99" t="s">
        <v>94</v>
      </c>
      <c r="C77" s="71" t="s">
        <v>50</v>
      </c>
      <c r="D77" s="76">
        <v>32</v>
      </c>
      <c r="E77" s="107"/>
      <c r="F77" s="107"/>
    </row>
    <row r="78" spans="1:6" ht="24" customHeight="1" x14ac:dyDescent="0.2">
      <c r="A78" s="89"/>
      <c r="C78" s="71"/>
      <c r="D78" s="76"/>
      <c r="E78" s="107"/>
      <c r="F78" s="107"/>
    </row>
    <row r="79" spans="1:6" ht="24" customHeight="1" x14ac:dyDescent="0.2">
      <c r="A79" s="89" t="s">
        <v>150</v>
      </c>
      <c r="B79" s="108" t="s">
        <v>93</v>
      </c>
      <c r="C79" s="71" t="s">
        <v>50</v>
      </c>
      <c r="D79" s="76">
        <v>27.5</v>
      </c>
      <c r="E79" s="107"/>
      <c r="F79" s="107"/>
    </row>
    <row r="80" spans="1:6" ht="24" customHeight="1" x14ac:dyDescent="0.2">
      <c r="A80" s="89"/>
      <c r="C80" s="71"/>
      <c r="D80" s="76"/>
      <c r="E80" s="107"/>
      <c r="F80" s="107"/>
    </row>
    <row r="81" spans="1:6" ht="24" customHeight="1" x14ac:dyDescent="0.2">
      <c r="A81" s="89" t="s">
        <v>338</v>
      </c>
      <c r="B81" s="108" t="s">
        <v>51</v>
      </c>
      <c r="C81" s="71" t="s">
        <v>50</v>
      </c>
      <c r="D81" s="76">
        <v>1</v>
      </c>
      <c r="E81" s="107"/>
      <c r="F81" s="107"/>
    </row>
    <row r="82" spans="1:6" ht="24" customHeight="1" x14ac:dyDescent="0.2">
      <c r="A82" s="89"/>
      <c r="C82" s="71"/>
      <c r="D82" s="76"/>
      <c r="E82" s="107"/>
      <c r="F82" s="107"/>
    </row>
    <row r="83" spans="1:6" ht="24" customHeight="1" x14ac:dyDescent="0.2">
      <c r="A83" s="85">
        <v>3.2</v>
      </c>
      <c r="B83" s="105" t="s">
        <v>45</v>
      </c>
      <c r="C83" s="71"/>
      <c r="D83" s="76"/>
      <c r="E83" s="107"/>
      <c r="F83" s="107"/>
    </row>
    <row r="84" spans="1:6" ht="24" customHeight="1" x14ac:dyDescent="0.2">
      <c r="A84" s="89"/>
      <c r="C84" s="71"/>
      <c r="D84" s="76"/>
      <c r="E84" s="107"/>
      <c r="F84" s="107"/>
    </row>
    <row r="85" spans="1:6" ht="48" customHeight="1" x14ac:dyDescent="0.2">
      <c r="A85" s="89" t="s">
        <v>226</v>
      </c>
      <c r="B85" s="123" t="s">
        <v>68</v>
      </c>
      <c r="C85" s="71"/>
      <c r="D85" s="76"/>
      <c r="E85" s="107"/>
      <c r="F85" s="107"/>
    </row>
    <row r="86" spans="1:6" ht="47" customHeight="1" x14ac:dyDescent="0.2">
      <c r="A86" s="89" t="s">
        <v>227</v>
      </c>
      <c r="B86" s="123" t="s">
        <v>46</v>
      </c>
      <c r="C86" s="124" t="s">
        <v>8</v>
      </c>
      <c r="D86" s="76"/>
      <c r="E86" s="107"/>
      <c r="F86" s="107"/>
    </row>
    <row r="87" spans="1:6" ht="48" customHeight="1" x14ac:dyDescent="0.2">
      <c r="A87" s="89" t="s">
        <v>313</v>
      </c>
      <c r="B87" s="123" t="s">
        <v>48</v>
      </c>
      <c r="C87" s="71"/>
      <c r="D87" s="76"/>
      <c r="E87" s="107"/>
      <c r="F87" s="107"/>
    </row>
    <row r="88" spans="1:6" ht="58" customHeight="1" x14ac:dyDescent="0.2">
      <c r="A88" s="89" t="s">
        <v>314</v>
      </c>
      <c r="B88" s="123" t="s">
        <v>69</v>
      </c>
      <c r="C88" s="71"/>
      <c r="D88" s="76"/>
      <c r="E88" s="107"/>
      <c r="F88" s="107"/>
    </row>
    <row r="89" spans="1:6" ht="24" customHeight="1" x14ac:dyDescent="0.2">
      <c r="A89" s="89"/>
      <c r="B89" s="102"/>
      <c r="C89" s="71"/>
      <c r="D89" s="76"/>
      <c r="E89" s="107"/>
      <c r="F89" s="107"/>
    </row>
    <row r="90" spans="1:6" ht="24" customHeight="1" x14ac:dyDescent="0.2">
      <c r="A90" s="89" t="s">
        <v>151</v>
      </c>
      <c r="B90" s="102" t="s">
        <v>54</v>
      </c>
      <c r="C90" s="71" t="s">
        <v>104</v>
      </c>
      <c r="D90" s="76">
        <v>29</v>
      </c>
      <c r="E90" s="107"/>
      <c r="F90" s="107"/>
    </row>
    <row r="91" spans="1:6" ht="24" customHeight="1" x14ac:dyDescent="0.2">
      <c r="A91" s="89"/>
      <c r="B91" s="102"/>
      <c r="C91" s="71"/>
      <c r="D91" s="76"/>
      <c r="E91" s="107"/>
      <c r="F91" s="107"/>
    </row>
    <row r="92" spans="1:6" ht="24" customHeight="1" x14ac:dyDescent="0.2">
      <c r="A92" s="89"/>
      <c r="B92" s="123" t="s">
        <v>53</v>
      </c>
      <c r="C92" s="71"/>
      <c r="D92" s="76"/>
      <c r="E92" s="107"/>
      <c r="F92" s="107"/>
    </row>
    <row r="93" spans="1:6" ht="24" customHeight="1" x14ac:dyDescent="0.2">
      <c r="A93" s="89"/>
      <c r="B93" s="123"/>
      <c r="C93" s="71"/>
      <c r="D93" s="76"/>
      <c r="E93" s="107"/>
      <c r="F93" s="107"/>
    </row>
    <row r="94" spans="1:6" ht="24" customHeight="1" x14ac:dyDescent="0.2">
      <c r="A94" s="89" t="s">
        <v>152</v>
      </c>
      <c r="B94" s="125" t="s">
        <v>59</v>
      </c>
      <c r="C94" s="71" t="s">
        <v>104</v>
      </c>
      <c r="D94" s="76">
        <v>2.5</v>
      </c>
      <c r="E94" s="107"/>
      <c r="F94" s="107"/>
    </row>
    <row r="95" spans="1:6" ht="24" customHeight="1" x14ac:dyDescent="0.2">
      <c r="A95" s="89"/>
      <c r="B95" s="102"/>
      <c r="C95" s="71"/>
      <c r="D95" s="76"/>
      <c r="E95" s="107"/>
      <c r="F95" s="107"/>
    </row>
    <row r="96" spans="1:6" ht="24" customHeight="1" x14ac:dyDescent="0.2">
      <c r="A96" s="89" t="s">
        <v>153</v>
      </c>
      <c r="B96" s="126" t="s">
        <v>55</v>
      </c>
      <c r="C96" s="71" t="s">
        <v>104</v>
      </c>
      <c r="D96" s="76">
        <v>72</v>
      </c>
      <c r="E96" s="107"/>
      <c r="F96" s="107"/>
    </row>
    <row r="97" spans="1:6" ht="24" customHeight="1" x14ac:dyDescent="0.2">
      <c r="A97" s="89"/>
      <c r="B97" s="102"/>
      <c r="C97" s="71"/>
      <c r="D97" s="76"/>
      <c r="E97" s="107"/>
      <c r="F97" s="107"/>
    </row>
    <row r="98" spans="1:6" ht="24" customHeight="1" x14ac:dyDescent="0.2">
      <c r="A98" s="89" t="s">
        <v>154</v>
      </c>
      <c r="B98" s="127" t="s">
        <v>56</v>
      </c>
      <c r="C98" s="71" t="s">
        <v>104</v>
      </c>
      <c r="D98" s="76">
        <v>234</v>
      </c>
      <c r="E98" s="107"/>
      <c r="F98" s="107"/>
    </row>
    <row r="99" spans="1:6" ht="24" customHeight="1" x14ac:dyDescent="0.2">
      <c r="A99" s="89"/>
      <c r="B99" s="125"/>
      <c r="C99" s="71"/>
      <c r="D99" s="76"/>
      <c r="E99" s="107"/>
      <c r="F99" s="107"/>
    </row>
    <row r="100" spans="1:6" ht="24" customHeight="1" x14ac:dyDescent="0.2">
      <c r="A100" s="89" t="s">
        <v>155</v>
      </c>
      <c r="B100" s="126" t="s">
        <v>57</v>
      </c>
      <c r="C100" s="71" t="s">
        <v>104</v>
      </c>
      <c r="D100" s="76">
        <v>200.5</v>
      </c>
      <c r="E100" s="107"/>
      <c r="F100" s="107"/>
    </row>
    <row r="101" spans="1:6" ht="24" customHeight="1" x14ac:dyDescent="0.2">
      <c r="A101" s="89"/>
      <c r="B101" s="102"/>
      <c r="C101" s="71"/>
      <c r="D101" s="76"/>
      <c r="E101" s="107"/>
      <c r="F101" s="107"/>
    </row>
    <row r="102" spans="1:6" ht="24" customHeight="1" x14ac:dyDescent="0.2">
      <c r="A102" s="85">
        <v>3.3</v>
      </c>
      <c r="B102" s="105" t="s">
        <v>47</v>
      </c>
      <c r="C102" s="71"/>
      <c r="D102" s="76"/>
      <c r="E102" s="107"/>
      <c r="F102" s="107"/>
    </row>
    <row r="103" spans="1:6" ht="24" customHeight="1" x14ac:dyDescent="0.2">
      <c r="A103" s="89"/>
      <c r="B103" s="58"/>
      <c r="C103" s="71"/>
      <c r="D103" s="76"/>
      <c r="E103" s="107"/>
      <c r="F103" s="107"/>
    </row>
    <row r="104" spans="1:6" ht="49" customHeight="1" x14ac:dyDescent="0.2">
      <c r="A104" s="89"/>
      <c r="B104" s="123" t="s">
        <v>58</v>
      </c>
      <c r="C104" s="71"/>
      <c r="D104" s="76"/>
      <c r="E104" s="107"/>
      <c r="F104" s="107"/>
    </row>
    <row r="105" spans="1:6" ht="71" customHeight="1" x14ac:dyDescent="0.2">
      <c r="A105" s="89"/>
      <c r="B105" s="123" t="s">
        <v>348</v>
      </c>
      <c r="C105" s="115" t="s">
        <v>8</v>
      </c>
      <c r="D105" s="76"/>
      <c r="E105" s="107"/>
      <c r="F105" s="107"/>
    </row>
    <row r="106" spans="1:6" ht="24" customHeight="1" x14ac:dyDescent="0.2">
      <c r="A106" s="89"/>
      <c r="B106" s="113" t="s">
        <v>71</v>
      </c>
      <c r="C106" s="71"/>
      <c r="D106" s="76"/>
      <c r="E106" s="107"/>
      <c r="F106" s="107"/>
    </row>
    <row r="107" spans="1:6" ht="24" customHeight="1" x14ac:dyDescent="0.2">
      <c r="A107" s="89"/>
      <c r="B107" s="58"/>
      <c r="C107" s="71"/>
      <c r="D107" s="76"/>
      <c r="E107" s="107"/>
      <c r="F107" s="107"/>
    </row>
    <row r="108" spans="1:6" ht="24" customHeight="1" x14ac:dyDescent="0.2">
      <c r="A108" s="89" t="s">
        <v>156</v>
      </c>
      <c r="B108" s="126" t="s">
        <v>126</v>
      </c>
      <c r="C108" s="71" t="s">
        <v>173</v>
      </c>
      <c r="D108" s="76">
        <v>832.5</v>
      </c>
      <c r="E108" s="107"/>
      <c r="F108" s="107"/>
    </row>
    <row r="109" spans="1:6" ht="24" customHeight="1" x14ac:dyDescent="0.2">
      <c r="A109" s="89"/>
      <c r="B109" s="58"/>
      <c r="C109" s="71"/>
      <c r="D109" s="76"/>
      <c r="E109" s="107"/>
      <c r="F109" s="107"/>
    </row>
    <row r="110" spans="1:6" ht="24" customHeight="1" x14ac:dyDescent="0.2">
      <c r="A110" s="89" t="s">
        <v>157</v>
      </c>
      <c r="B110" s="126" t="s">
        <v>127</v>
      </c>
      <c r="C110" s="71" t="s">
        <v>173</v>
      </c>
      <c r="D110" s="76">
        <v>58.5</v>
      </c>
      <c r="E110" s="107"/>
      <c r="F110" s="107"/>
    </row>
    <row r="111" spans="1:6" ht="24" customHeight="1" x14ac:dyDescent="0.2">
      <c r="A111" s="89"/>
      <c r="B111" s="126"/>
      <c r="C111" s="71"/>
      <c r="D111" s="76"/>
      <c r="E111" s="107"/>
      <c r="F111" s="107"/>
    </row>
    <row r="112" spans="1:6" ht="24" customHeight="1" x14ac:dyDescent="0.2">
      <c r="A112" s="89" t="s">
        <v>158</v>
      </c>
      <c r="B112" s="126" t="s">
        <v>128</v>
      </c>
      <c r="C112" s="71" t="s">
        <v>173</v>
      </c>
      <c r="D112" s="76">
        <v>24</v>
      </c>
      <c r="E112" s="107"/>
      <c r="F112" s="107"/>
    </row>
    <row r="113" spans="1:6" ht="24" customHeight="1" x14ac:dyDescent="0.2">
      <c r="A113" s="89"/>
      <c r="B113" s="58"/>
      <c r="C113" s="71"/>
      <c r="D113" s="76"/>
      <c r="E113" s="107"/>
      <c r="F113" s="107"/>
    </row>
    <row r="114" spans="1:6" ht="24" customHeight="1" x14ac:dyDescent="0.2">
      <c r="A114" s="89" t="s">
        <v>159</v>
      </c>
      <c r="B114" s="126" t="s">
        <v>320</v>
      </c>
      <c r="C114" s="71" t="s">
        <v>173</v>
      </c>
      <c r="D114" s="76">
        <v>34.5</v>
      </c>
      <c r="E114" s="107"/>
      <c r="F114" s="107"/>
    </row>
    <row r="115" spans="1:6" ht="24" customHeight="1" x14ac:dyDescent="0.2">
      <c r="A115" s="89"/>
      <c r="B115" s="58"/>
      <c r="C115" s="71"/>
      <c r="D115" s="76"/>
      <c r="E115" s="107"/>
      <c r="F115" s="107"/>
    </row>
    <row r="116" spans="1:6" ht="24" customHeight="1" x14ac:dyDescent="0.2">
      <c r="A116" s="89" t="s">
        <v>160</v>
      </c>
      <c r="B116" s="126" t="s">
        <v>129</v>
      </c>
      <c r="C116" s="71" t="s">
        <v>173</v>
      </c>
      <c r="D116" s="76">
        <v>1731</v>
      </c>
      <c r="E116" s="107"/>
      <c r="F116" s="107"/>
    </row>
    <row r="117" spans="1:6" ht="24" customHeight="1" x14ac:dyDescent="0.2">
      <c r="A117" s="89"/>
      <c r="B117" s="58"/>
      <c r="C117" s="71"/>
      <c r="D117" s="76"/>
      <c r="E117" s="107"/>
      <c r="F117" s="107"/>
    </row>
    <row r="118" spans="1:6" ht="24" customHeight="1" x14ac:dyDescent="0.2">
      <c r="A118" s="89" t="s">
        <v>161</v>
      </c>
      <c r="B118" s="126" t="s">
        <v>130</v>
      </c>
      <c r="C118" s="71" t="s">
        <v>173</v>
      </c>
      <c r="D118" s="76">
        <v>1366</v>
      </c>
      <c r="E118" s="107"/>
      <c r="F118" s="107"/>
    </row>
    <row r="119" spans="1:6" ht="24" customHeight="1" x14ac:dyDescent="0.2">
      <c r="A119" s="89"/>
      <c r="B119" s="126"/>
      <c r="C119" s="71"/>
      <c r="D119" s="76"/>
      <c r="E119" s="107"/>
      <c r="F119" s="107"/>
    </row>
    <row r="120" spans="1:6" ht="24" customHeight="1" x14ac:dyDescent="0.2">
      <c r="A120" s="89" t="s">
        <v>162</v>
      </c>
      <c r="B120" s="126" t="s">
        <v>131</v>
      </c>
      <c r="C120" s="71" t="s">
        <v>173</v>
      </c>
      <c r="D120" s="76">
        <v>858</v>
      </c>
      <c r="E120" s="107"/>
      <c r="F120" s="107"/>
    </row>
    <row r="121" spans="1:6" ht="24" customHeight="1" x14ac:dyDescent="0.2">
      <c r="A121" s="89"/>
      <c r="B121" s="58"/>
      <c r="C121" s="71"/>
      <c r="D121" s="76"/>
      <c r="E121" s="107"/>
      <c r="F121" s="107"/>
    </row>
    <row r="122" spans="1:6" ht="24" customHeight="1" x14ac:dyDescent="0.2">
      <c r="A122" s="89" t="s">
        <v>163</v>
      </c>
      <c r="B122" s="126" t="s">
        <v>132</v>
      </c>
      <c r="C122" s="71" t="s">
        <v>173</v>
      </c>
      <c r="D122" s="76">
        <v>1756</v>
      </c>
      <c r="E122" s="107"/>
      <c r="F122" s="107"/>
    </row>
    <row r="123" spans="1:6" ht="24" customHeight="1" x14ac:dyDescent="0.2">
      <c r="A123" s="89"/>
      <c r="B123" s="126"/>
      <c r="C123" s="71"/>
      <c r="D123" s="76"/>
      <c r="E123" s="107"/>
      <c r="F123" s="107"/>
    </row>
    <row r="124" spans="1:6" ht="24" customHeight="1" x14ac:dyDescent="0.2">
      <c r="A124" s="89" t="s">
        <v>164</v>
      </c>
      <c r="B124" s="126" t="s">
        <v>133</v>
      </c>
      <c r="C124" s="71" t="s">
        <v>173</v>
      </c>
      <c r="D124" s="76">
        <v>1289.5</v>
      </c>
      <c r="E124" s="107"/>
      <c r="F124" s="107"/>
    </row>
    <row r="125" spans="1:6" ht="24" customHeight="1" x14ac:dyDescent="0.2">
      <c r="A125" s="89"/>
      <c r="B125" s="128"/>
      <c r="C125" s="71"/>
      <c r="D125" s="76"/>
      <c r="E125" s="107"/>
      <c r="F125" s="107"/>
    </row>
    <row r="126" spans="1:6" ht="24" customHeight="1" x14ac:dyDescent="0.2">
      <c r="A126" s="89" t="s">
        <v>165</v>
      </c>
      <c r="B126" s="126" t="s">
        <v>322</v>
      </c>
      <c r="C126" s="71" t="s">
        <v>173</v>
      </c>
      <c r="D126" s="76">
        <v>6.5</v>
      </c>
      <c r="E126" s="107"/>
      <c r="F126" s="107"/>
    </row>
    <row r="127" spans="1:6" ht="24" customHeight="1" x14ac:dyDescent="0.2">
      <c r="A127" s="89"/>
      <c r="B127" s="99"/>
      <c r="C127" s="71"/>
      <c r="D127" s="76"/>
      <c r="E127" s="107"/>
      <c r="F127" s="107"/>
    </row>
    <row r="128" spans="1:6" ht="24" customHeight="1" x14ac:dyDescent="0.2">
      <c r="A128" s="89" t="s">
        <v>166</v>
      </c>
      <c r="B128" s="126" t="s">
        <v>134</v>
      </c>
      <c r="C128" s="71" t="s">
        <v>173</v>
      </c>
      <c r="D128" s="76">
        <v>1349</v>
      </c>
      <c r="E128" s="107"/>
      <c r="F128" s="107"/>
    </row>
    <row r="129" spans="1:6" ht="24" customHeight="1" x14ac:dyDescent="0.2">
      <c r="A129" s="89"/>
      <c r="B129" s="128"/>
      <c r="C129" s="71"/>
      <c r="D129" s="76"/>
      <c r="E129" s="107"/>
      <c r="F129" s="107"/>
    </row>
    <row r="130" spans="1:6" ht="24" customHeight="1" x14ac:dyDescent="0.2">
      <c r="A130" s="89" t="s">
        <v>167</v>
      </c>
      <c r="B130" s="126" t="s">
        <v>339</v>
      </c>
      <c r="C130" s="71" t="s">
        <v>173</v>
      </c>
      <c r="D130" s="76">
        <v>4995</v>
      </c>
      <c r="E130" s="107"/>
      <c r="F130" s="107"/>
    </row>
    <row r="131" spans="1:6" ht="24" customHeight="1" x14ac:dyDescent="0.2">
      <c r="A131" s="89"/>
      <c r="B131" s="99"/>
      <c r="C131" s="71"/>
      <c r="D131" s="76"/>
      <c r="E131" s="107"/>
      <c r="F131" s="107"/>
    </row>
    <row r="132" spans="1:6" ht="24" customHeight="1" x14ac:dyDescent="0.2">
      <c r="A132" s="89" t="s">
        <v>168</v>
      </c>
      <c r="B132" s="126" t="s">
        <v>135</v>
      </c>
      <c r="C132" s="71" t="s">
        <v>173</v>
      </c>
      <c r="D132" s="76">
        <v>1777</v>
      </c>
      <c r="E132" s="107"/>
      <c r="F132" s="107"/>
    </row>
    <row r="133" spans="1:6" ht="24" customHeight="1" x14ac:dyDescent="0.2">
      <c r="A133" s="89"/>
      <c r="B133" s="128"/>
      <c r="C133" s="71"/>
      <c r="D133" s="76"/>
      <c r="E133" s="107"/>
      <c r="F133" s="107"/>
    </row>
    <row r="134" spans="1:6" ht="24" customHeight="1" x14ac:dyDescent="0.2">
      <c r="A134" s="89" t="s">
        <v>169</v>
      </c>
      <c r="B134" s="126" t="s">
        <v>323</v>
      </c>
      <c r="C134" s="71" t="s">
        <v>173</v>
      </c>
      <c r="D134" s="76">
        <v>28</v>
      </c>
      <c r="E134" s="107"/>
      <c r="F134" s="107"/>
    </row>
    <row r="135" spans="1:6" ht="24" customHeight="1" x14ac:dyDescent="0.2">
      <c r="A135" s="89"/>
      <c r="B135" s="99"/>
      <c r="C135" s="71"/>
      <c r="D135" s="76"/>
      <c r="E135" s="107"/>
      <c r="F135" s="107"/>
    </row>
    <row r="136" spans="1:6" ht="24" customHeight="1" x14ac:dyDescent="0.2">
      <c r="A136" s="89" t="s">
        <v>170</v>
      </c>
      <c r="B136" s="126" t="s">
        <v>136</v>
      </c>
      <c r="C136" s="71" t="s">
        <v>173</v>
      </c>
      <c r="D136" s="76">
        <v>972</v>
      </c>
      <c r="E136" s="107"/>
      <c r="F136" s="107"/>
    </row>
    <row r="137" spans="1:6" ht="24" customHeight="1" x14ac:dyDescent="0.2">
      <c r="A137" s="89"/>
      <c r="B137" s="128"/>
      <c r="C137" s="71"/>
      <c r="D137" s="76"/>
      <c r="E137" s="107"/>
      <c r="F137" s="107"/>
    </row>
    <row r="138" spans="1:6" ht="24" customHeight="1" x14ac:dyDescent="0.2">
      <c r="A138" s="89" t="s">
        <v>321</v>
      </c>
      <c r="B138" s="126" t="s">
        <v>340</v>
      </c>
      <c r="C138" s="71" t="s">
        <v>173</v>
      </c>
      <c r="D138" s="76">
        <v>4819.5</v>
      </c>
      <c r="E138" s="107"/>
      <c r="F138" s="107"/>
    </row>
    <row r="139" spans="1:6" ht="24" customHeight="1" x14ac:dyDescent="0.2">
      <c r="A139" s="89"/>
      <c r="B139" s="99"/>
      <c r="C139" s="71"/>
      <c r="D139" s="76"/>
      <c r="E139" s="107"/>
      <c r="F139" s="107"/>
    </row>
    <row r="140" spans="1:6" ht="24" customHeight="1" x14ac:dyDescent="0.2">
      <c r="A140" s="89" t="s">
        <v>324</v>
      </c>
      <c r="B140" s="127" t="s">
        <v>335</v>
      </c>
      <c r="C140" s="71" t="s">
        <v>173</v>
      </c>
      <c r="D140" s="76">
        <v>754</v>
      </c>
      <c r="E140" s="107"/>
      <c r="F140" s="107"/>
    </row>
    <row r="141" spans="1:6" ht="24" customHeight="1" x14ac:dyDescent="0.2">
      <c r="A141" s="89"/>
      <c r="B141" s="99"/>
      <c r="C141" s="71"/>
      <c r="D141" s="76"/>
      <c r="E141" s="107"/>
      <c r="F141" s="107"/>
    </row>
    <row r="142" spans="1:6" ht="24" customHeight="1" x14ac:dyDescent="0.2">
      <c r="A142" s="89" t="s">
        <v>341</v>
      </c>
      <c r="B142" s="126" t="s">
        <v>60</v>
      </c>
      <c r="C142" s="71" t="s">
        <v>173</v>
      </c>
      <c r="D142" s="76">
        <v>225.5</v>
      </c>
      <c r="E142" s="107"/>
      <c r="F142" s="107"/>
    </row>
    <row r="143" spans="1:6" ht="24" customHeight="1" x14ac:dyDescent="0.2">
      <c r="A143" s="89"/>
      <c r="B143" s="126"/>
      <c r="C143" s="71"/>
      <c r="D143" s="76"/>
      <c r="E143" s="107"/>
      <c r="F143" s="107"/>
    </row>
    <row r="144" spans="1:6" ht="24" customHeight="1" x14ac:dyDescent="0.2">
      <c r="A144" s="89" t="s">
        <v>342</v>
      </c>
      <c r="B144" s="126" t="s">
        <v>61</v>
      </c>
      <c r="C144" s="71" t="s">
        <v>173</v>
      </c>
      <c r="D144" s="76">
        <v>116</v>
      </c>
      <c r="E144" s="107"/>
      <c r="F144" s="107"/>
    </row>
    <row r="145" spans="1:6" ht="24" customHeight="1" x14ac:dyDescent="0.2">
      <c r="A145" s="89"/>
      <c r="B145" s="128"/>
      <c r="C145" s="71"/>
      <c r="D145" s="76"/>
      <c r="E145" s="107"/>
      <c r="F145" s="107"/>
    </row>
    <row r="146" spans="1:6" ht="24" customHeight="1" x14ac:dyDescent="0.2">
      <c r="A146" s="85">
        <v>3.4</v>
      </c>
      <c r="B146" s="105" t="s">
        <v>62</v>
      </c>
      <c r="C146" s="71"/>
      <c r="D146" s="76"/>
      <c r="E146" s="107"/>
      <c r="F146" s="107"/>
    </row>
    <row r="147" spans="1:6" ht="24" customHeight="1" x14ac:dyDescent="0.2">
      <c r="A147" s="89"/>
      <c r="B147" s="128"/>
      <c r="C147" s="71"/>
      <c r="D147" s="76"/>
      <c r="E147" s="107"/>
      <c r="F147" s="107"/>
    </row>
    <row r="148" spans="1:6" ht="49" customHeight="1" x14ac:dyDescent="0.2">
      <c r="A148" s="89" t="s">
        <v>171</v>
      </c>
      <c r="B148" s="127" t="s">
        <v>70</v>
      </c>
      <c r="C148" s="71" t="s">
        <v>104</v>
      </c>
      <c r="D148" s="76">
        <v>122</v>
      </c>
      <c r="E148" s="107"/>
      <c r="F148" s="107"/>
    </row>
    <row r="149" spans="1:6" ht="24" customHeight="1" x14ac:dyDescent="0.2">
      <c r="A149" s="89"/>
      <c r="B149" s="125"/>
      <c r="C149" s="71"/>
      <c r="D149" s="76"/>
      <c r="E149" s="107"/>
      <c r="F149" s="107"/>
    </row>
    <row r="150" spans="1:6" ht="49" customHeight="1" x14ac:dyDescent="0.2">
      <c r="A150" s="89" t="s">
        <v>172</v>
      </c>
      <c r="B150" s="127" t="s">
        <v>102</v>
      </c>
      <c r="C150" s="71" t="s">
        <v>0</v>
      </c>
      <c r="D150" s="76"/>
      <c r="E150" s="107"/>
      <c r="F150" s="107"/>
    </row>
    <row r="151" spans="1:6" ht="24" customHeight="1" x14ac:dyDescent="0.2">
      <c r="A151" s="89"/>
      <c r="B151" s="129"/>
      <c r="C151" s="71"/>
      <c r="D151" s="76"/>
      <c r="E151" s="107"/>
      <c r="F151" s="107"/>
    </row>
    <row r="152" spans="1:6" ht="24" customHeight="1" x14ac:dyDescent="0.2">
      <c r="A152" s="85">
        <v>3.5</v>
      </c>
      <c r="B152" s="130" t="s">
        <v>359</v>
      </c>
      <c r="C152" s="71"/>
      <c r="D152" s="76"/>
      <c r="E152" s="107"/>
      <c r="F152" s="107"/>
    </row>
    <row r="153" spans="1:6" ht="24" customHeight="1" x14ac:dyDescent="0.2">
      <c r="A153" s="89"/>
      <c r="B153" s="105"/>
      <c r="C153" s="71"/>
      <c r="D153" s="76"/>
      <c r="E153" s="107"/>
      <c r="F153" s="107"/>
    </row>
    <row r="154" spans="1:6" ht="127" customHeight="1" x14ac:dyDescent="0.2">
      <c r="A154" s="89" t="s">
        <v>238</v>
      </c>
      <c r="B154" s="131" t="s">
        <v>308</v>
      </c>
      <c r="C154" s="91" t="s">
        <v>239</v>
      </c>
      <c r="D154" s="76"/>
      <c r="E154" s="107"/>
      <c r="F154" s="107"/>
    </row>
    <row r="155" spans="1:6" ht="24" customHeight="1" x14ac:dyDescent="0.2">
      <c r="A155" s="89"/>
      <c r="B155" s="129"/>
      <c r="C155" s="71"/>
      <c r="D155" s="76"/>
      <c r="E155" s="107"/>
      <c r="F155" s="107"/>
    </row>
    <row r="156" spans="1:6" ht="24" customHeight="1" x14ac:dyDescent="0.2">
      <c r="A156" s="89" t="s">
        <v>309</v>
      </c>
      <c r="B156" s="132" t="s">
        <v>315</v>
      </c>
      <c r="C156" s="91" t="s">
        <v>239</v>
      </c>
      <c r="D156" s="76"/>
      <c r="E156" s="107"/>
      <c r="F156" s="107"/>
    </row>
    <row r="157" spans="1:6" ht="24" customHeight="1" x14ac:dyDescent="0.2">
      <c r="A157" s="89"/>
      <c r="B157" s="129"/>
      <c r="C157" s="71"/>
      <c r="D157" s="76"/>
      <c r="E157" s="107"/>
      <c r="F157" s="107"/>
    </row>
    <row r="158" spans="1:6" ht="24" customHeight="1" x14ac:dyDescent="0.2">
      <c r="A158" s="109"/>
      <c r="B158" s="110" t="s">
        <v>349</v>
      </c>
      <c r="C158" s="63"/>
      <c r="D158" s="79"/>
      <c r="E158" s="111"/>
      <c r="F158" s="111"/>
    </row>
    <row r="159" spans="1:6" ht="24" customHeight="1" x14ac:dyDescent="0.2">
      <c r="A159" s="89"/>
      <c r="B159" s="129"/>
      <c r="C159" s="71"/>
      <c r="D159" s="76"/>
      <c r="E159" s="107"/>
      <c r="F159" s="107"/>
    </row>
    <row r="160" spans="1:6" ht="24" customHeight="1" x14ac:dyDescent="0.2">
      <c r="A160" s="85">
        <v>4</v>
      </c>
      <c r="B160" s="133" t="s">
        <v>86</v>
      </c>
      <c r="C160" s="71"/>
      <c r="D160" s="76"/>
      <c r="E160" s="107"/>
      <c r="F160" s="107"/>
    </row>
    <row r="161" spans="1:6" ht="24" customHeight="1" x14ac:dyDescent="0.2">
      <c r="A161" s="85"/>
      <c r="B161" s="58"/>
      <c r="C161" s="71"/>
      <c r="D161" s="76"/>
      <c r="E161" s="107"/>
      <c r="F161" s="107"/>
    </row>
    <row r="162" spans="1:6" ht="24" customHeight="1" x14ac:dyDescent="0.2">
      <c r="A162" s="85">
        <v>4.0999999999999996</v>
      </c>
      <c r="B162" s="105" t="s">
        <v>77</v>
      </c>
      <c r="C162" s="71"/>
      <c r="D162" s="76"/>
      <c r="E162" s="107"/>
      <c r="F162" s="107"/>
    </row>
    <row r="163" spans="1:6" ht="24" customHeight="1" x14ac:dyDescent="0.2">
      <c r="A163" s="89"/>
      <c r="B163" s="128"/>
      <c r="C163" s="71"/>
      <c r="D163" s="76"/>
      <c r="E163" s="107"/>
      <c r="F163" s="107"/>
    </row>
    <row r="164" spans="1:6" ht="49" customHeight="1" x14ac:dyDescent="0.2">
      <c r="A164" s="89"/>
      <c r="B164" s="134" t="s">
        <v>78</v>
      </c>
      <c r="C164" s="71"/>
      <c r="D164" s="76"/>
      <c r="E164" s="107"/>
      <c r="F164" s="107"/>
    </row>
    <row r="165" spans="1:6" ht="24" customHeight="1" x14ac:dyDescent="0.2">
      <c r="A165" s="89"/>
      <c r="B165" s="128"/>
      <c r="C165" s="71"/>
      <c r="D165" s="76"/>
      <c r="E165" s="107"/>
      <c r="F165" s="107"/>
    </row>
    <row r="166" spans="1:6" ht="49" customHeight="1" x14ac:dyDescent="0.2">
      <c r="A166" s="89"/>
      <c r="B166" s="134" t="s">
        <v>74</v>
      </c>
      <c r="C166" s="71"/>
      <c r="D166" s="76"/>
      <c r="E166" s="107"/>
      <c r="F166" s="107"/>
    </row>
    <row r="167" spans="1:6" ht="24" customHeight="1" x14ac:dyDescent="0.2">
      <c r="A167" s="89"/>
      <c r="B167" s="129" t="s">
        <v>66</v>
      </c>
      <c r="C167" s="71"/>
      <c r="D167" s="76"/>
      <c r="E167" s="107"/>
      <c r="F167" s="107"/>
    </row>
    <row r="168" spans="1:6" ht="24" customHeight="1" x14ac:dyDescent="0.2">
      <c r="A168" s="89"/>
      <c r="B168" s="135"/>
      <c r="C168" s="71"/>
      <c r="D168" s="76"/>
      <c r="E168" s="107"/>
      <c r="F168" s="107"/>
    </row>
    <row r="169" spans="1:6" ht="24" customHeight="1" x14ac:dyDescent="0.2">
      <c r="A169" s="89" t="s">
        <v>174</v>
      </c>
      <c r="B169" s="126" t="s">
        <v>75</v>
      </c>
      <c r="C169" s="71" t="s">
        <v>104</v>
      </c>
      <c r="D169" s="76">
        <v>3.5</v>
      </c>
      <c r="E169" s="107"/>
      <c r="F169" s="107"/>
    </row>
    <row r="170" spans="1:6" ht="24" customHeight="1" x14ac:dyDescent="0.2">
      <c r="A170" s="89"/>
      <c r="B170" s="128"/>
      <c r="C170" s="71"/>
      <c r="D170" s="76"/>
      <c r="E170" s="107"/>
      <c r="F170" s="107"/>
    </row>
    <row r="171" spans="1:6" ht="24" customHeight="1" x14ac:dyDescent="0.2">
      <c r="A171" s="89" t="s">
        <v>175</v>
      </c>
      <c r="B171" s="126" t="s">
        <v>76</v>
      </c>
      <c r="C171" s="71" t="s">
        <v>104</v>
      </c>
      <c r="D171" s="76">
        <v>174.5</v>
      </c>
      <c r="E171" s="107"/>
      <c r="F171" s="107"/>
    </row>
    <row r="172" spans="1:6" ht="24" customHeight="1" x14ac:dyDescent="0.2">
      <c r="A172" s="89"/>
      <c r="B172" s="128"/>
      <c r="C172" s="71"/>
      <c r="D172" s="76"/>
      <c r="E172" s="107"/>
      <c r="F172" s="107"/>
    </row>
    <row r="173" spans="1:6" ht="24" customHeight="1" x14ac:dyDescent="0.2">
      <c r="A173" s="85">
        <v>4.2</v>
      </c>
      <c r="B173" s="135" t="s">
        <v>65</v>
      </c>
      <c r="C173" s="71"/>
      <c r="D173" s="76"/>
      <c r="E173" s="107"/>
      <c r="F173" s="107"/>
    </row>
    <row r="174" spans="1:6" ht="24" customHeight="1" x14ac:dyDescent="0.2">
      <c r="A174" s="85" t="s">
        <v>176</v>
      </c>
      <c r="B174" s="136" t="s">
        <v>64</v>
      </c>
      <c r="C174" s="71"/>
      <c r="D174" s="76"/>
      <c r="E174" s="107"/>
      <c r="F174" s="107"/>
    </row>
    <row r="175" spans="1:6" ht="24" customHeight="1" x14ac:dyDescent="0.2">
      <c r="A175" s="85"/>
      <c r="B175" s="137"/>
      <c r="C175" s="71"/>
      <c r="D175" s="76"/>
      <c r="E175" s="107"/>
      <c r="F175" s="107"/>
    </row>
    <row r="176" spans="1:6" ht="49" customHeight="1" x14ac:dyDescent="0.2">
      <c r="A176" s="89"/>
      <c r="B176" s="134" t="s">
        <v>63</v>
      </c>
      <c r="C176" s="71"/>
      <c r="D176" s="76"/>
      <c r="E176" s="107"/>
      <c r="F176" s="107"/>
    </row>
    <row r="177" spans="1:6" ht="24" customHeight="1" x14ac:dyDescent="0.2">
      <c r="A177" s="89"/>
      <c r="B177" s="138"/>
      <c r="C177" s="71"/>
      <c r="D177" s="76"/>
      <c r="E177" s="107"/>
      <c r="F177" s="107"/>
    </row>
    <row r="178" spans="1:6" ht="24" customHeight="1" x14ac:dyDescent="0.2">
      <c r="A178" s="89" t="s">
        <v>177</v>
      </c>
      <c r="B178" s="139" t="s">
        <v>317</v>
      </c>
      <c r="C178" s="71" t="s">
        <v>202</v>
      </c>
      <c r="D178" s="76">
        <v>8.5</v>
      </c>
      <c r="E178" s="107"/>
      <c r="F178" s="107"/>
    </row>
    <row r="179" spans="1:6" ht="24" customHeight="1" x14ac:dyDescent="0.2">
      <c r="A179" s="89"/>
      <c r="B179" s="140"/>
      <c r="C179" s="71"/>
      <c r="D179" s="76"/>
      <c r="E179" s="107"/>
      <c r="F179" s="107"/>
    </row>
    <row r="180" spans="1:6" ht="24" customHeight="1" x14ac:dyDescent="0.2">
      <c r="A180" s="89" t="s">
        <v>178</v>
      </c>
      <c r="B180" s="139" t="s">
        <v>318</v>
      </c>
      <c r="C180" s="71" t="s">
        <v>202</v>
      </c>
      <c r="D180" s="76">
        <v>357.5</v>
      </c>
      <c r="E180" s="107"/>
      <c r="F180" s="107"/>
    </row>
    <row r="181" spans="1:6" s="61" customFormat="1" ht="24" customHeight="1" x14ac:dyDescent="0.2">
      <c r="A181" s="89"/>
      <c r="B181" s="128"/>
      <c r="C181" s="71"/>
      <c r="D181" s="76"/>
      <c r="E181" s="103"/>
      <c r="F181" s="103"/>
    </row>
    <row r="182" spans="1:6" s="61" customFormat="1" ht="24" customHeight="1" x14ac:dyDescent="0.2">
      <c r="A182" s="85">
        <v>4.3</v>
      </c>
      <c r="B182" s="105" t="s">
        <v>87</v>
      </c>
      <c r="C182" s="71"/>
      <c r="D182" s="76"/>
      <c r="E182" s="103"/>
      <c r="F182" s="103"/>
    </row>
    <row r="183" spans="1:6" s="61" customFormat="1" ht="24" customHeight="1" x14ac:dyDescent="0.2">
      <c r="A183" s="85" t="s">
        <v>179</v>
      </c>
      <c r="B183" s="141" t="s">
        <v>88</v>
      </c>
      <c r="C183" s="71"/>
      <c r="D183" s="76"/>
      <c r="E183" s="103"/>
      <c r="F183" s="103"/>
    </row>
    <row r="184" spans="1:6" s="61" customFormat="1" ht="24" customHeight="1" x14ac:dyDescent="0.2">
      <c r="A184" s="85"/>
      <c r="B184" s="141"/>
      <c r="C184" s="71"/>
      <c r="D184" s="76"/>
      <c r="E184" s="103"/>
      <c r="F184" s="103"/>
    </row>
    <row r="185" spans="1:6" s="61" customFormat="1" ht="48" customHeight="1" x14ac:dyDescent="0.2">
      <c r="A185" s="89"/>
      <c r="B185" s="142" t="s">
        <v>92</v>
      </c>
      <c r="C185" s="71" t="s">
        <v>8</v>
      </c>
      <c r="D185" s="76"/>
      <c r="E185" s="103"/>
      <c r="F185" s="103"/>
    </row>
    <row r="186" spans="1:6" s="61" customFormat="1" ht="24" customHeight="1" x14ac:dyDescent="0.2">
      <c r="A186" s="89"/>
      <c r="B186" s="143"/>
      <c r="C186" s="71"/>
      <c r="D186" s="76"/>
      <c r="E186" s="103"/>
      <c r="F186" s="103"/>
    </row>
    <row r="187" spans="1:6" s="61" customFormat="1" ht="24" customHeight="1" x14ac:dyDescent="0.2">
      <c r="A187" s="89"/>
      <c r="B187" s="144"/>
      <c r="C187" s="71"/>
      <c r="D187" s="76"/>
      <c r="E187" s="103"/>
      <c r="F187" s="103"/>
    </row>
    <row r="188" spans="1:6" s="61" customFormat="1" ht="140" customHeight="1" x14ac:dyDescent="0.2">
      <c r="A188" s="89" t="s">
        <v>180</v>
      </c>
      <c r="B188" s="139" t="s">
        <v>360</v>
      </c>
      <c r="C188" s="145" t="s">
        <v>181</v>
      </c>
      <c r="D188" s="76"/>
      <c r="E188" s="103"/>
      <c r="F188" s="103"/>
    </row>
    <row r="189" spans="1:6" s="61" customFormat="1" ht="59" customHeight="1" x14ac:dyDescent="0.2">
      <c r="A189" s="89"/>
      <c r="B189" s="127" t="s">
        <v>345</v>
      </c>
      <c r="C189" s="146"/>
      <c r="D189" s="76"/>
      <c r="E189" s="103"/>
      <c r="F189" s="103"/>
    </row>
    <row r="190" spans="1:6" s="61" customFormat="1" ht="24" customHeight="1" x14ac:dyDescent="0.2">
      <c r="A190" s="89"/>
      <c r="B190" s="147"/>
      <c r="C190" s="71"/>
      <c r="D190" s="76"/>
      <c r="E190" s="103"/>
      <c r="F190" s="103"/>
    </row>
    <row r="191" spans="1:6" s="61" customFormat="1" ht="24" customHeight="1" x14ac:dyDescent="0.2">
      <c r="A191" s="85">
        <v>4.4000000000000004</v>
      </c>
      <c r="B191" s="148" t="s">
        <v>112</v>
      </c>
      <c r="C191" s="71"/>
      <c r="D191" s="76"/>
      <c r="E191" s="103"/>
      <c r="F191" s="103"/>
    </row>
    <row r="192" spans="1:6" s="61" customFormat="1" ht="24" customHeight="1" x14ac:dyDescent="0.2">
      <c r="A192" s="85" t="s">
        <v>182</v>
      </c>
      <c r="B192" s="149" t="s">
        <v>113</v>
      </c>
      <c r="C192" s="71"/>
      <c r="D192" s="76"/>
      <c r="E192" s="103"/>
      <c r="F192" s="103"/>
    </row>
    <row r="193" spans="1:6" s="61" customFormat="1" ht="24" customHeight="1" x14ac:dyDescent="0.2">
      <c r="A193" s="89"/>
      <c r="B193" s="147"/>
      <c r="C193" s="71"/>
      <c r="D193" s="76"/>
      <c r="E193" s="103"/>
      <c r="F193" s="103"/>
    </row>
    <row r="194" spans="1:6" s="61" customFormat="1" ht="24" customHeight="1" x14ac:dyDescent="0.2">
      <c r="A194" s="89" t="s">
        <v>184</v>
      </c>
      <c r="B194" s="150" t="s">
        <v>187</v>
      </c>
      <c r="C194" s="71" t="s">
        <v>0</v>
      </c>
      <c r="D194" s="76"/>
      <c r="E194" s="103"/>
      <c r="F194" s="103"/>
    </row>
    <row r="195" spans="1:6" s="61" customFormat="1" ht="24" customHeight="1" x14ac:dyDescent="0.2">
      <c r="A195" s="89"/>
      <c r="B195" s="147"/>
      <c r="C195" s="71"/>
      <c r="D195" s="76"/>
      <c r="E195" s="103"/>
      <c r="F195" s="103"/>
    </row>
    <row r="196" spans="1:6" s="61" customFormat="1" ht="24" customHeight="1" x14ac:dyDescent="0.2">
      <c r="A196" s="85" t="s">
        <v>183</v>
      </c>
      <c r="B196" s="148" t="s">
        <v>114</v>
      </c>
      <c r="C196" s="71"/>
      <c r="D196" s="76"/>
      <c r="E196" s="103"/>
      <c r="F196" s="103"/>
    </row>
    <row r="197" spans="1:6" s="61" customFormat="1" ht="24" customHeight="1" x14ac:dyDescent="0.2">
      <c r="A197" s="85" t="s">
        <v>185</v>
      </c>
      <c r="B197" s="149" t="s">
        <v>116</v>
      </c>
      <c r="C197" s="71"/>
      <c r="D197" s="76"/>
      <c r="E197" s="103"/>
      <c r="F197" s="103"/>
    </row>
    <row r="198" spans="1:6" s="61" customFormat="1" ht="24" customHeight="1" x14ac:dyDescent="0.2">
      <c r="A198" s="85"/>
      <c r="B198" s="149"/>
      <c r="C198" s="71"/>
      <c r="D198" s="76"/>
      <c r="E198" s="103"/>
      <c r="F198" s="103"/>
    </row>
    <row r="199" spans="1:6" s="61" customFormat="1" ht="24" customHeight="1" x14ac:dyDescent="0.2">
      <c r="A199" s="89"/>
      <c r="B199" s="151" t="s">
        <v>115</v>
      </c>
      <c r="C199" s="71" t="s">
        <v>8</v>
      </c>
      <c r="D199" s="76"/>
      <c r="E199" s="103"/>
      <c r="F199" s="103"/>
    </row>
    <row r="200" spans="1:6" s="61" customFormat="1" ht="24" customHeight="1" x14ac:dyDescent="0.2">
      <c r="A200" s="89"/>
      <c r="B200" s="147"/>
      <c r="C200" s="71"/>
      <c r="D200" s="76"/>
      <c r="E200" s="103"/>
      <c r="F200" s="103"/>
    </row>
    <row r="201" spans="1:6" s="61" customFormat="1" ht="94" customHeight="1" x14ac:dyDescent="0.2">
      <c r="A201" s="89" t="s">
        <v>186</v>
      </c>
      <c r="B201" s="150" t="s">
        <v>319</v>
      </c>
      <c r="C201" s="91" t="s">
        <v>181</v>
      </c>
      <c r="D201" s="76"/>
      <c r="E201" s="103"/>
      <c r="F201" s="103"/>
    </row>
    <row r="202" spans="1:6" s="61" customFormat="1" ht="24" customHeight="1" x14ac:dyDescent="0.2">
      <c r="A202" s="89"/>
      <c r="B202" s="147"/>
      <c r="C202" s="71"/>
      <c r="D202" s="76"/>
      <c r="E202" s="103"/>
      <c r="F202" s="103"/>
    </row>
    <row r="203" spans="1:6" s="61" customFormat="1" ht="24" customHeight="1" x14ac:dyDescent="0.2">
      <c r="A203" s="109"/>
      <c r="B203" s="152" t="s">
        <v>353</v>
      </c>
      <c r="C203" s="81"/>
      <c r="D203" s="79"/>
      <c r="E203" s="153"/>
      <c r="F203" s="153"/>
    </row>
    <row r="204" spans="1:6" s="61" customFormat="1" ht="24" customHeight="1" x14ac:dyDescent="0.2">
      <c r="A204" s="89"/>
      <c r="B204" s="147"/>
      <c r="C204" s="71"/>
      <c r="D204" s="76"/>
      <c r="E204" s="103"/>
      <c r="F204" s="103"/>
    </row>
    <row r="205" spans="1:6" ht="24" customHeight="1" x14ac:dyDescent="0.2">
      <c r="A205" s="85">
        <v>5</v>
      </c>
      <c r="B205" s="58" t="s">
        <v>73</v>
      </c>
      <c r="C205" s="71"/>
      <c r="D205" s="76"/>
      <c r="E205" s="107"/>
      <c r="F205" s="107"/>
    </row>
    <row r="206" spans="1:6" ht="24" customHeight="1" x14ac:dyDescent="0.2">
      <c r="A206" s="85"/>
      <c r="B206" s="58"/>
      <c r="C206" s="71"/>
      <c r="D206" s="76"/>
      <c r="E206" s="107"/>
      <c r="F206" s="107"/>
    </row>
    <row r="207" spans="1:6" ht="24" customHeight="1" x14ac:dyDescent="0.2">
      <c r="A207" s="85">
        <v>5.0999999999999996</v>
      </c>
      <c r="B207" s="105" t="s">
        <v>79</v>
      </c>
      <c r="C207" s="71"/>
      <c r="D207" s="76"/>
      <c r="E207" s="107"/>
      <c r="F207" s="107"/>
    </row>
    <row r="208" spans="1:6" ht="24" customHeight="1" x14ac:dyDescent="0.2">
      <c r="A208" s="89"/>
      <c r="B208" s="154"/>
      <c r="C208" s="71"/>
      <c r="D208" s="76"/>
      <c r="E208" s="107"/>
      <c r="F208" s="107"/>
    </row>
    <row r="209" spans="1:6" ht="72" customHeight="1" x14ac:dyDescent="0.2">
      <c r="A209" s="89" t="s">
        <v>188</v>
      </c>
      <c r="B209" s="102" t="s">
        <v>222</v>
      </c>
      <c r="C209" s="71" t="s">
        <v>0</v>
      </c>
      <c r="D209" s="76"/>
      <c r="E209" s="107"/>
      <c r="F209" s="107"/>
    </row>
    <row r="210" spans="1:6" ht="24" customHeight="1" x14ac:dyDescent="0.2">
      <c r="A210" s="89"/>
      <c r="B210" s="155"/>
      <c r="C210" s="71"/>
      <c r="D210" s="76"/>
      <c r="E210" s="107"/>
      <c r="F210" s="107"/>
    </row>
    <row r="211" spans="1:6" ht="46" customHeight="1" x14ac:dyDescent="0.2">
      <c r="A211" s="89" t="s">
        <v>190</v>
      </c>
      <c r="B211" s="102" t="s">
        <v>189</v>
      </c>
      <c r="C211" s="71" t="s">
        <v>202</v>
      </c>
      <c r="D211" s="76">
        <v>14</v>
      </c>
      <c r="E211" s="107"/>
      <c r="F211" s="107"/>
    </row>
    <row r="212" spans="1:6" ht="24" customHeight="1" x14ac:dyDescent="0.2">
      <c r="A212" s="89"/>
      <c r="B212" s="156"/>
      <c r="C212" s="71"/>
      <c r="D212" s="76"/>
      <c r="E212" s="107"/>
      <c r="F212" s="107"/>
    </row>
    <row r="213" spans="1:6" s="61" customFormat="1" ht="24" customHeight="1" x14ac:dyDescent="0.2">
      <c r="A213" s="109"/>
      <c r="B213" s="157" t="s">
        <v>352</v>
      </c>
      <c r="C213" s="81"/>
      <c r="D213" s="79"/>
      <c r="E213" s="153"/>
      <c r="F213" s="153"/>
    </row>
    <row r="214" spans="1:6" ht="24" customHeight="1" x14ac:dyDescent="0.2">
      <c r="A214" s="89"/>
      <c r="B214" s="156"/>
      <c r="C214" s="71"/>
      <c r="D214" s="76"/>
      <c r="E214" s="107"/>
      <c r="F214" s="107"/>
    </row>
    <row r="215" spans="1:6" ht="24" customHeight="1" x14ac:dyDescent="0.2">
      <c r="A215" s="85">
        <v>6</v>
      </c>
      <c r="B215" s="154" t="s">
        <v>225</v>
      </c>
      <c r="C215" s="71"/>
      <c r="D215" s="76"/>
      <c r="E215" s="107"/>
      <c r="F215" s="107"/>
    </row>
    <row r="216" spans="1:6" ht="24" customHeight="1" x14ac:dyDescent="0.2">
      <c r="A216" s="89"/>
      <c r="B216" s="154"/>
      <c r="C216" s="71"/>
      <c r="D216" s="76"/>
      <c r="E216" s="107"/>
      <c r="F216" s="107"/>
    </row>
    <row r="217" spans="1:6" ht="48" customHeight="1" x14ac:dyDescent="0.2">
      <c r="A217" s="89"/>
      <c r="B217" s="155" t="s">
        <v>325</v>
      </c>
      <c r="C217" s="124" t="s">
        <v>8</v>
      </c>
      <c r="D217" s="76"/>
      <c r="E217" s="107"/>
      <c r="F217" s="107"/>
    </row>
    <row r="218" spans="1:6" ht="49" customHeight="1" x14ac:dyDescent="0.2">
      <c r="A218" s="89"/>
      <c r="B218" s="155" t="s">
        <v>89</v>
      </c>
      <c r="C218" s="71"/>
      <c r="D218" s="76"/>
      <c r="E218" s="107"/>
      <c r="F218" s="107"/>
    </row>
    <row r="219" spans="1:6" s="61" customFormat="1" ht="24" customHeight="1" x14ac:dyDescent="0.2">
      <c r="A219" s="89"/>
      <c r="B219" s="158"/>
      <c r="C219" s="71"/>
      <c r="D219" s="76"/>
      <c r="E219" s="103"/>
      <c r="F219" s="103"/>
    </row>
    <row r="220" spans="1:6" s="61" customFormat="1" ht="24" customHeight="1" x14ac:dyDescent="0.2">
      <c r="A220" s="85">
        <v>6.1</v>
      </c>
      <c r="B220" s="159" t="s">
        <v>90</v>
      </c>
      <c r="C220" s="71"/>
      <c r="D220" s="76"/>
      <c r="E220" s="103"/>
      <c r="F220" s="103"/>
    </row>
    <row r="221" spans="1:6" ht="24" customHeight="1" x14ac:dyDescent="0.2">
      <c r="A221" s="89"/>
      <c r="B221" s="158"/>
      <c r="C221" s="71"/>
      <c r="D221" s="76"/>
      <c r="E221" s="107"/>
      <c r="F221" s="107"/>
    </row>
    <row r="222" spans="1:6" ht="24" customHeight="1" x14ac:dyDescent="0.2">
      <c r="A222" s="89"/>
      <c r="B222" s="142" t="s">
        <v>326</v>
      </c>
      <c r="C222" s="71"/>
      <c r="D222" s="76"/>
      <c r="E222" s="107"/>
      <c r="F222" s="107"/>
    </row>
    <row r="223" spans="1:6" ht="24" customHeight="1" x14ac:dyDescent="0.2">
      <c r="A223" s="89"/>
      <c r="B223" s="126"/>
      <c r="C223" s="71"/>
      <c r="D223" s="76"/>
      <c r="E223" s="107"/>
      <c r="F223" s="107"/>
    </row>
    <row r="224" spans="1:6" ht="24" customHeight="1" x14ac:dyDescent="0.2">
      <c r="A224" s="89" t="s">
        <v>191</v>
      </c>
      <c r="B224" s="156" t="s">
        <v>327</v>
      </c>
      <c r="C224" s="71" t="s">
        <v>201</v>
      </c>
      <c r="D224" s="76">
        <v>1</v>
      </c>
      <c r="E224" s="107"/>
      <c r="F224" s="107"/>
    </row>
    <row r="225" spans="1:6" ht="24" customHeight="1" x14ac:dyDescent="0.2">
      <c r="A225" s="89"/>
      <c r="B225" s="158"/>
      <c r="C225" s="71"/>
      <c r="D225" s="76"/>
      <c r="E225" s="107"/>
      <c r="F225" s="107"/>
    </row>
    <row r="226" spans="1:6" ht="24" customHeight="1" x14ac:dyDescent="0.2">
      <c r="A226" s="89" t="s">
        <v>192</v>
      </c>
      <c r="B226" s="156" t="s">
        <v>328</v>
      </c>
      <c r="C226" s="71" t="s">
        <v>201</v>
      </c>
      <c r="D226" s="76">
        <v>3</v>
      </c>
      <c r="E226" s="107"/>
      <c r="F226" s="107"/>
    </row>
    <row r="227" spans="1:6" ht="24" customHeight="1" x14ac:dyDescent="0.2">
      <c r="A227" s="89"/>
      <c r="B227" s="126"/>
      <c r="C227" s="71"/>
      <c r="D227" s="76"/>
      <c r="E227" s="107"/>
      <c r="F227" s="107"/>
    </row>
    <row r="228" spans="1:6" ht="24" customHeight="1" x14ac:dyDescent="0.2">
      <c r="A228" s="89" t="s">
        <v>193</v>
      </c>
      <c r="B228" s="156" t="s">
        <v>329</v>
      </c>
      <c r="C228" s="71" t="s">
        <v>201</v>
      </c>
      <c r="D228" s="76">
        <v>1</v>
      </c>
      <c r="E228" s="107"/>
      <c r="F228" s="107"/>
    </row>
    <row r="229" spans="1:6" ht="24" customHeight="1" x14ac:dyDescent="0.2">
      <c r="A229" s="89"/>
      <c r="B229" s="126"/>
      <c r="C229" s="71"/>
      <c r="D229" s="76"/>
      <c r="E229" s="107"/>
      <c r="F229" s="107"/>
    </row>
    <row r="230" spans="1:6" ht="24" customHeight="1" x14ac:dyDescent="0.2">
      <c r="A230" s="89" t="s">
        <v>194</v>
      </c>
      <c r="B230" s="156" t="s">
        <v>330</v>
      </c>
      <c r="C230" s="71" t="s">
        <v>201</v>
      </c>
      <c r="D230" s="76">
        <v>2</v>
      </c>
      <c r="E230" s="107"/>
      <c r="F230" s="107"/>
    </row>
    <row r="231" spans="1:6" ht="24" customHeight="1" x14ac:dyDescent="0.2">
      <c r="A231" s="89"/>
      <c r="B231" s="156"/>
      <c r="C231" s="71"/>
      <c r="D231" s="76"/>
      <c r="E231" s="107"/>
      <c r="F231" s="107"/>
    </row>
    <row r="232" spans="1:6" ht="24" customHeight="1" x14ac:dyDescent="0.2">
      <c r="A232" s="85">
        <v>6.2</v>
      </c>
      <c r="B232" s="159" t="s">
        <v>81</v>
      </c>
      <c r="C232" s="71"/>
      <c r="D232" s="76"/>
      <c r="E232" s="107"/>
      <c r="F232" s="107"/>
    </row>
    <row r="233" spans="1:6" ht="24" customHeight="1" x14ac:dyDescent="0.2">
      <c r="A233" s="89"/>
      <c r="B233" s="126"/>
      <c r="C233" s="71"/>
      <c r="D233" s="76"/>
      <c r="E233" s="107"/>
      <c r="F233" s="107"/>
    </row>
    <row r="234" spans="1:6" ht="47" customHeight="1" x14ac:dyDescent="0.2">
      <c r="A234" s="89"/>
      <c r="B234" s="155" t="s">
        <v>316</v>
      </c>
      <c r="C234" s="71"/>
      <c r="D234" s="76"/>
      <c r="E234" s="107"/>
      <c r="F234" s="107"/>
    </row>
    <row r="235" spans="1:6" ht="24" customHeight="1" x14ac:dyDescent="0.2">
      <c r="A235" s="89"/>
      <c r="B235" s="158"/>
      <c r="C235" s="71"/>
      <c r="D235" s="76"/>
      <c r="E235" s="107"/>
      <c r="F235" s="107"/>
    </row>
    <row r="236" spans="1:6" ht="24" customHeight="1" x14ac:dyDescent="0.2">
      <c r="A236" s="89" t="s">
        <v>195</v>
      </c>
      <c r="B236" s="156" t="s">
        <v>118</v>
      </c>
      <c r="C236" s="71" t="s">
        <v>201</v>
      </c>
      <c r="D236" s="76">
        <v>12</v>
      </c>
      <c r="E236" s="107"/>
      <c r="F236" s="107"/>
    </row>
    <row r="237" spans="1:6" ht="24" customHeight="1" x14ac:dyDescent="0.2">
      <c r="A237" s="89"/>
      <c r="B237" s="156"/>
      <c r="C237" s="71"/>
      <c r="D237" s="76"/>
      <c r="E237" s="107"/>
      <c r="F237" s="107"/>
    </row>
    <row r="238" spans="1:6" ht="24" customHeight="1" x14ac:dyDescent="0.2">
      <c r="A238" s="89" t="s">
        <v>196</v>
      </c>
      <c r="B238" s="156" t="s">
        <v>331</v>
      </c>
      <c r="C238" s="71" t="s">
        <v>201</v>
      </c>
      <c r="D238" s="76">
        <v>1</v>
      </c>
      <c r="E238" s="107"/>
      <c r="F238" s="107"/>
    </row>
    <row r="239" spans="1:6" ht="24" customHeight="1" x14ac:dyDescent="0.2">
      <c r="A239" s="89"/>
      <c r="B239" s="126"/>
      <c r="C239" s="71"/>
      <c r="D239" s="76"/>
      <c r="E239" s="107"/>
      <c r="F239" s="107"/>
    </row>
    <row r="240" spans="1:6" ht="24" customHeight="1" x14ac:dyDescent="0.2">
      <c r="A240" s="89" t="s">
        <v>332</v>
      </c>
      <c r="B240" s="156" t="s">
        <v>117</v>
      </c>
      <c r="C240" s="71" t="s">
        <v>201</v>
      </c>
      <c r="D240" s="76">
        <v>4</v>
      </c>
      <c r="E240" s="107"/>
      <c r="F240" s="107"/>
    </row>
    <row r="241" spans="1:6" ht="24" customHeight="1" x14ac:dyDescent="0.2">
      <c r="A241" s="89"/>
      <c r="B241" s="156"/>
      <c r="C241" s="71"/>
      <c r="D241" s="76"/>
      <c r="E241" s="107"/>
      <c r="F241" s="107"/>
    </row>
    <row r="242" spans="1:6" ht="24" customHeight="1" x14ac:dyDescent="0.2">
      <c r="A242" s="65">
        <v>6.3</v>
      </c>
      <c r="B242" s="148" t="s">
        <v>236</v>
      </c>
      <c r="C242" s="71"/>
      <c r="D242" s="76"/>
      <c r="E242" s="107"/>
      <c r="F242" s="107"/>
    </row>
    <row r="243" spans="1:6" ht="24" customHeight="1" x14ac:dyDescent="0.2">
      <c r="A243" s="65"/>
      <c r="B243" s="136"/>
      <c r="C243" s="71"/>
      <c r="D243" s="76"/>
      <c r="E243" s="107"/>
      <c r="F243" s="107"/>
    </row>
    <row r="244" spans="1:6" ht="48" customHeight="1" x14ac:dyDescent="0.2">
      <c r="A244" s="76" t="s">
        <v>197</v>
      </c>
      <c r="B244" s="150" t="s">
        <v>310</v>
      </c>
      <c r="C244" s="71" t="s">
        <v>0</v>
      </c>
      <c r="D244" s="76"/>
      <c r="E244" s="107"/>
      <c r="F244" s="107"/>
    </row>
    <row r="245" spans="1:6" ht="24" customHeight="1" x14ac:dyDescent="0.2">
      <c r="A245" s="89"/>
      <c r="B245" s="156"/>
      <c r="C245" s="71"/>
      <c r="D245" s="76"/>
      <c r="E245" s="107"/>
      <c r="F245" s="107"/>
    </row>
    <row r="246" spans="1:6" s="61" customFormat="1" ht="24" customHeight="1" x14ac:dyDescent="0.2">
      <c r="A246" s="109"/>
      <c r="B246" s="152" t="s">
        <v>354</v>
      </c>
      <c r="C246" s="81"/>
      <c r="D246" s="79"/>
      <c r="E246" s="153"/>
      <c r="F246" s="153"/>
    </row>
    <row r="247" spans="1:6" ht="24" customHeight="1" x14ac:dyDescent="0.2">
      <c r="A247" s="76"/>
      <c r="B247" s="136"/>
      <c r="C247" s="71"/>
      <c r="D247" s="76"/>
      <c r="E247" s="107"/>
      <c r="F247" s="107"/>
    </row>
    <row r="248" spans="1:6" ht="24" customHeight="1" x14ac:dyDescent="0.2">
      <c r="A248" s="85">
        <v>7</v>
      </c>
      <c r="B248" s="160" t="s">
        <v>97</v>
      </c>
      <c r="C248" s="71"/>
      <c r="D248" s="76"/>
      <c r="E248" s="107"/>
      <c r="F248" s="107"/>
    </row>
    <row r="249" spans="1:6" ht="24" customHeight="1" x14ac:dyDescent="0.2">
      <c r="A249" s="76"/>
      <c r="B249" s="161"/>
      <c r="C249" s="71"/>
      <c r="D249" s="76"/>
      <c r="E249" s="107"/>
      <c r="F249" s="107"/>
    </row>
    <row r="250" spans="1:6" ht="52" customHeight="1" x14ac:dyDescent="0.2">
      <c r="A250" s="76"/>
      <c r="B250" s="162" t="s">
        <v>361</v>
      </c>
      <c r="C250" s="71" t="s">
        <v>8</v>
      </c>
      <c r="D250" s="76"/>
      <c r="E250" s="107"/>
      <c r="F250" s="107"/>
    </row>
    <row r="251" spans="1:6" ht="24" customHeight="1" x14ac:dyDescent="0.2">
      <c r="A251" s="76"/>
      <c r="B251" s="163"/>
      <c r="C251" s="71"/>
      <c r="D251" s="76"/>
      <c r="E251" s="107"/>
      <c r="F251" s="107"/>
    </row>
    <row r="252" spans="1:6" ht="24" customHeight="1" x14ac:dyDescent="0.2">
      <c r="A252" s="65">
        <v>7.1</v>
      </c>
      <c r="B252" s="164" t="s">
        <v>95</v>
      </c>
      <c r="C252" s="71"/>
      <c r="D252" s="76"/>
      <c r="E252" s="107"/>
      <c r="F252" s="107"/>
    </row>
    <row r="253" spans="1:6" ht="24" customHeight="1" x14ac:dyDescent="0.2">
      <c r="A253" s="76"/>
      <c r="B253" s="163"/>
      <c r="C253" s="71"/>
      <c r="D253" s="76"/>
      <c r="E253" s="107"/>
      <c r="F253" s="107"/>
    </row>
    <row r="254" spans="1:6" ht="83" customHeight="1" x14ac:dyDescent="0.2">
      <c r="A254" s="76"/>
      <c r="B254" s="142" t="s">
        <v>198</v>
      </c>
      <c r="C254" s="71" t="s">
        <v>8</v>
      </c>
      <c r="D254" s="76"/>
      <c r="E254" s="107"/>
      <c r="F254" s="107"/>
    </row>
    <row r="255" spans="1:6" ht="24" customHeight="1" x14ac:dyDescent="0.2">
      <c r="A255" s="76"/>
      <c r="B255" s="165"/>
      <c r="C255" s="71"/>
      <c r="D255" s="76"/>
      <c r="E255" s="107"/>
      <c r="F255" s="107"/>
    </row>
    <row r="256" spans="1:6" ht="24" customHeight="1" x14ac:dyDescent="0.2">
      <c r="A256" s="76" t="s">
        <v>199</v>
      </c>
      <c r="B256" s="166" t="s">
        <v>98</v>
      </c>
      <c r="C256" s="71" t="s">
        <v>0</v>
      </c>
      <c r="D256" s="76"/>
      <c r="E256" s="107"/>
      <c r="F256" s="107"/>
    </row>
    <row r="257" spans="1:6" ht="24" customHeight="1" x14ac:dyDescent="0.2">
      <c r="A257" s="76"/>
      <c r="B257" s="61"/>
      <c r="C257" s="71"/>
      <c r="D257" s="76"/>
      <c r="E257" s="107"/>
      <c r="F257" s="107"/>
    </row>
    <row r="258" spans="1:6" ht="24" customHeight="1" x14ac:dyDescent="0.2">
      <c r="A258" s="76" t="s">
        <v>200</v>
      </c>
      <c r="B258" s="167" t="s">
        <v>333</v>
      </c>
      <c r="C258" s="71" t="s">
        <v>0</v>
      </c>
      <c r="D258" s="76"/>
      <c r="E258" s="107"/>
      <c r="F258" s="107"/>
    </row>
    <row r="259" spans="1:6" ht="24" customHeight="1" x14ac:dyDescent="0.2">
      <c r="A259" s="76"/>
      <c r="B259" s="168"/>
      <c r="C259" s="71"/>
      <c r="D259" s="76"/>
      <c r="E259" s="107"/>
      <c r="F259" s="107"/>
    </row>
    <row r="260" spans="1:6" ht="24" customHeight="1" x14ac:dyDescent="0.2">
      <c r="A260" s="65">
        <v>7.2</v>
      </c>
      <c r="B260" s="164" t="s">
        <v>96</v>
      </c>
      <c r="C260" s="71"/>
      <c r="D260" s="76"/>
      <c r="E260" s="107"/>
      <c r="F260" s="107"/>
    </row>
    <row r="261" spans="1:6" ht="24" customHeight="1" x14ac:dyDescent="0.2">
      <c r="A261" s="76"/>
      <c r="B261" s="125"/>
      <c r="C261" s="71"/>
      <c r="D261" s="76"/>
      <c r="E261" s="107"/>
      <c r="F261" s="107"/>
    </row>
    <row r="262" spans="1:6" ht="119" customHeight="1" x14ac:dyDescent="0.2">
      <c r="A262" s="76"/>
      <c r="B262" s="155" t="s">
        <v>99</v>
      </c>
      <c r="C262" s="71"/>
      <c r="D262" s="76"/>
      <c r="E262" s="107"/>
      <c r="F262" s="107"/>
    </row>
    <row r="263" spans="1:6" ht="24" customHeight="1" x14ac:dyDescent="0.2">
      <c r="A263" s="76"/>
      <c r="B263" s="125"/>
      <c r="C263" s="71"/>
      <c r="D263" s="76"/>
      <c r="E263" s="107"/>
      <c r="F263" s="107"/>
    </row>
    <row r="264" spans="1:6" ht="24" customHeight="1" x14ac:dyDescent="0.2">
      <c r="A264" s="76" t="s">
        <v>203</v>
      </c>
      <c r="B264" s="125" t="s">
        <v>100</v>
      </c>
      <c r="C264" s="71" t="s">
        <v>0</v>
      </c>
      <c r="D264" s="76"/>
      <c r="E264" s="107"/>
      <c r="F264" s="107"/>
    </row>
    <row r="265" spans="1:6" ht="24" customHeight="1" x14ac:dyDescent="0.2">
      <c r="A265" s="76"/>
      <c r="B265" s="128"/>
      <c r="C265" s="71"/>
      <c r="D265" s="76"/>
      <c r="E265" s="107"/>
      <c r="F265" s="107"/>
    </row>
    <row r="266" spans="1:6" s="61" customFormat="1" ht="24" customHeight="1" x14ac:dyDescent="0.2">
      <c r="A266" s="109"/>
      <c r="B266" s="152" t="s">
        <v>355</v>
      </c>
      <c r="C266" s="81"/>
      <c r="D266" s="79"/>
      <c r="E266" s="153"/>
      <c r="F266" s="153"/>
    </row>
    <row r="267" spans="1:6" ht="24" customHeight="1" x14ac:dyDescent="0.2">
      <c r="A267" s="76"/>
      <c r="B267" s="128"/>
      <c r="C267" s="71"/>
      <c r="D267" s="76"/>
      <c r="E267" s="107"/>
      <c r="F267" s="107"/>
    </row>
    <row r="268" spans="1:6" ht="24" customHeight="1" x14ac:dyDescent="0.2">
      <c r="A268" s="85">
        <v>8</v>
      </c>
      <c r="B268" s="154" t="s">
        <v>10</v>
      </c>
      <c r="C268" s="71"/>
      <c r="D268" s="76"/>
      <c r="E268" s="107"/>
      <c r="F268" s="107"/>
    </row>
    <row r="269" spans="1:6" ht="24" customHeight="1" x14ac:dyDescent="0.2">
      <c r="A269" s="76"/>
      <c r="B269" s="154"/>
      <c r="C269" s="71"/>
      <c r="D269" s="76"/>
      <c r="E269" s="107"/>
      <c r="F269" s="107"/>
    </row>
    <row r="270" spans="1:6" ht="24" customHeight="1" x14ac:dyDescent="0.2">
      <c r="A270" s="65">
        <v>8.1</v>
      </c>
      <c r="B270" s="135" t="s">
        <v>140</v>
      </c>
      <c r="C270" s="71"/>
      <c r="D270" s="76"/>
      <c r="E270" s="107"/>
      <c r="F270" s="107"/>
    </row>
    <row r="271" spans="1:6" ht="24" customHeight="1" x14ac:dyDescent="0.2">
      <c r="A271" s="76"/>
      <c r="B271" s="128"/>
      <c r="C271" s="71"/>
      <c r="D271" s="76"/>
      <c r="E271" s="107"/>
      <c r="F271" s="107"/>
    </row>
    <row r="272" spans="1:6" ht="92" customHeight="1" x14ac:dyDescent="0.2">
      <c r="A272" s="76" t="s">
        <v>204</v>
      </c>
      <c r="B272" s="150" t="s">
        <v>224</v>
      </c>
      <c r="C272" s="71" t="s">
        <v>30</v>
      </c>
      <c r="D272" s="76"/>
      <c r="E272" s="107"/>
      <c r="F272" s="107"/>
    </row>
    <row r="273" spans="1:6" ht="24" customHeight="1" x14ac:dyDescent="0.2">
      <c r="A273" s="76"/>
      <c r="B273" s="128"/>
      <c r="C273" s="71"/>
      <c r="D273" s="76"/>
      <c r="E273" s="107"/>
      <c r="F273" s="107"/>
    </row>
    <row r="274" spans="1:6" ht="24" customHeight="1" x14ac:dyDescent="0.2">
      <c r="A274" s="65" t="s">
        <v>205</v>
      </c>
      <c r="B274" s="135" t="s">
        <v>223</v>
      </c>
      <c r="C274" s="71"/>
      <c r="D274" s="76"/>
      <c r="E274" s="107"/>
      <c r="F274" s="107"/>
    </row>
    <row r="275" spans="1:6" ht="24" customHeight="1" x14ac:dyDescent="0.2">
      <c r="A275" s="65"/>
      <c r="B275" s="135"/>
      <c r="C275" s="71"/>
      <c r="D275" s="76"/>
      <c r="E275" s="107"/>
      <c r="F275" s="107"/>
    </row>
    <row r="276" spans="1:6" ht="65" customHeight="1" x14ac:dyDescent="0.2">
      <c r="A276" s="76"/>
      <c r="B276" s="151" t="s">
        <v>82</v>
      </c>
      <c r="C276" s="71"/>
      <c r="D276" s="76"/>
      <c r="E276" s="107"/>
      <c r="F276" s="107"/>
    </row>
    <row r="277" spans="1:6" ht="24" customHeight="1" x14ac:dyDescent="0.2">
      <c r="A277" s="76"/>
      <c r="B277" s="169"/>
      <c r="C277" s="71"/>
      <c r="D277" s="76"/>
      <c r="E277" s="107"/>
      <c r="F277" s="107"/>
    </row>
    <row r="278" spans="1:6" ht="24" customHeight="1" x14ac:dyDescent="0.2">
      <c r="A278" s="76" t="s">
        <v>206</v>
      </c>
      <c r="B278" s="150" t="s">
        <v>83</v>
      </c>
      <c r="C278" s="71" t="s">
        <v>201</v>
      </c>
      <c r="D278" s="76">
        <v>2</v>
      </c>
      <c r="E278" s="107"/>
      <c r="F278" s="107"/>
    </row>
    <row r="279" spans="1:6" ht="24" customHeight="1" x14ac:dyDescent="0.2">
      <c r="A279" s="76"/>
      <c r="B279" s="128"/>
      <c r="C279" s="71"/>
      <c r="D279" s="76"/>
      <c r="E279" s="107"/>
      <c r="F279" s="107"/>
    </row>
    <row r="280" spans="1:6" ht="24" customHeight="1" x14ac:dyDescent="0.2">
      <c r="A280" s="76" t="s">
        <v>208</v>
      </c>
      <c r="B280" s="167" t="s">
        <v>101</v>
      </c>
      <c r="C280" s="71" t="s">
        <v>201</v>
      </c>
      <c r="D280" s="76">
        <v>2</v>
      </c>
      <c r="E280" s="107"/>
      <c r="F280" s="107"/>
    </row>
    <row r="281" spans="1:6" ht="24" customHeight="1" x14ac:dyDescent="0.2">
      <c r="A281" s="76"/>
      <c r="B281" s="128"/>
      <c r="C281" s="71"/>
      <c r="D281" s="76"/>
      <c r="E281" s="107"/>
      <c r="F281" s="107"/>
    </row>
    <row r="282" spans="1:6" ht="24" customHeight="1" x14ac:dyDescent="0.2">
      <c r="A282" s="76" t="s">
        <v>209</v>
      </c>
      <c r="B282" s="150" t="s">
        <v>336</v>
      </c>
      <c r="C282" s="71" t="s">
        <v>201</v>
      </c>
      <c r="D282" s="76">
        <v>1</v>
      </c>
      <c r="E282" s="107"/>
      <c r="F282" s="107"/>
    </row>
    <row r="283" spans="1:6" ht="24" customHeight="1" x14ac:dyDescent="0.2">
      <c r="A283" s="76"/>
      <c r="B283" s="128"/>
      <c r="C283" s="71"/>
      <c r="D283" s="76"/>
      <c r="E283" s="107"/>
      <c r="F283" s="107"/>
    </row>
    <row r="284" spans="1:6" ht="24" customHeight="1" x14ac:dyDescent="0.2">
      <c r="A284" s="65" t="s">
        <v>210</v>
      </c>
      <c r="B284" s="135" t="s">
        <v>84</v>
      </c>
      <c r="C284" s="71"/>
      <c r="D284" s="76"/>
      <c r="E284" s="107"/>
      <c r="F284" s="107"/>
    </row>
    <row r="285" spans="1:6" ht="24" customHeight="1" x14ac:dyDescent="0.2">
      <c r="A285" s="76"/>
      <c r="B285" s="128"/>
      <c r="C285" s="71"/>
      <c r="D285" s="76"/>
      <c r="E285" s="107"/>
      <c r="F285" s="107"/>
    </row>
    <row r="286" spans="1:6" ht="66" customHeight="1" x14ac:dyDescent="0.2">
      <c r="A286" s="76" t="s">
        <v>211</v>
      </c>
      <c r="B286" s="150" t="s">
        <v>343</v>
      </c>
      <c r="C286" s="71" t="s">
        <v>30</v>
      </c>
      <c r="D286" s="76"/>
      <c r="E286" s="107"/>
      <c r="F286" s="107"/>
    </row>
    <row r="287" spans="1:6" ht="18" customHeight="1" x14ac:dyDescent="0.2">
      <c r="A287" s="76"/>
      <c r="B287" s="128"/>
      <c r="C287" s="71"/>
      <c r="D287" s="76"/>
      <c r="E287" s="107"/>
      <c r="F287" s="107"/>
    </row>
    <row r="288" spans="1:6" ht="24" customHeight="1" x14ac:dyDescent="0.2">
      <c r="A288" s="65">
        <v>8.1999999999999993</v>
      </c>
      <c r="B288" s="135" t="s">
        <v>85</v>
      </c>
      <c r="C288" s="71"/>
      <c r="D288" s="76"/>
      <c r="E288" s="107"/>
      <c r="F288" s="107"/>
    </row>
    <row r="289" spans="1:6" ht="24" customHeight="1" x14ac:dyDescent="0.2">
      <c r="A289" s="76"/>
      <c r="B289" s="128"/>
      <c r="C289" s="71"/>
      <c r="D289" s="76"/>
      <c r="E289" s="107"/>
      <c r="F289" s="107"/>
    </row>
    <row r="290" spans="1:6" ht="54" customHeight="1" x14ac:dyDescent="0.2">
      <c r="A290" s="76" t="s">
        <v>207</v>
      </c>
      <c r="B290" s="150" t="s">
        <v>91</v>
      </c>
      <c r="C290" s="71" t="s">
        <v>30</v>
      </c>
      <c r="D290" s="76"/>
      <c r="E290" s="107"/>
      <c r="F290" s="107"/>
    </row>
    <row r="291" spans="1:6" ht="24" customHeight="1" x14ac:dyDescent="0.2">
      <c r="A291" s="76"/>
      <c r="B291" s="128"/>
      <c r="C291" s="71"/>
      <c r="D291" s="76"/>
      <c r="E291" s="107"/>
      <c r="F291" s="107"/>
    </row>
    <row r="292" spans="1:6" s="61" customFormat="1" ht="24" customHeight="1" x14ac:dyDescent="0.2">
      <c r="A292" s="109"/>
      <c r="B292" s="157" t="s">
        <v>346</v>
      </c>
      <c r="C292" s="81"/>
      <c r="D292" s="79"/>
      <c r="E292" s="153"/>
      <c r="F292" s="153"/>
    </row>
    <row r="293" spans="1:6" ht="24" customHeight="1" x14ac:dyDescent="0.2">
      <c r="A293" s="76"/>
      <c r="B293" s="128"/>
      <c r="C293" s="71"/>
      <c r="D293" s="76"/>
      <c r="E293" s="107"/>
      <c r="F293" s="107"/>
    </row>
    <row r="294" spans="1:6" ht="24" customHeight="1" x14ac:dyDescent="0.2">
      <c r="A294" s="85">
        <v>9</v>
      </c>
      <c r="B294" s="154" t="s">
        <v>122</v>
      </c>
      <c r="C294" s="71"/>
      <c r="D294" s="76"/>
      <c r="E294" s="107"/>
      <c r="F294" s="107"/>
    </row>
    <row r="295" spans="1:6" ht="24" customHeight="1" x14ac:dyDescent="0.2">
      <c r="A295" s="76"/>
      <c r="B295" s="154"/>
      <c r="C295" s="71"/>
      <c r="D295" s="76"/>
      <c r="E295" s="107"/>
      <c r="F295" s="107"/>
    </row>
    <row r="296" spans="1:6" ht="24" customHeight="1" x14ac:dyDescent="0.2">
      <c r="A296" s="65">
        <v>9.1</v>
      </c>
      <c r="B296" s="101" t="s">
        <v>125</v>
      </c>
      <c r="C296" s="71"/>
      <c r="D296" s="76"/>
      <c r="E296" s="107"/>
      <c r="F296" s="107"/>
    </row>
    <row r="297" spans="1:6" ht="24" customHeight="1" x14ac:dyDescent="0.2">
      <c r="A297" s="65"/>
      <c r="B297" s="101"/>
      <c r="C297" s="71"/>
      <c r="D297" s="76"/>
      <c r="E297" s="107"/>
      <c r="F297" s="107"/>
    </row>
    <row r="298" spans="1:6" ht="18" x14ac:dyDescent="0.2">
      <c r="A298" s="76"/>
      <c r="B298" s="170" t="s">
        <v>119</v>
      </c>
      <c r="C298" s="124"/>
      <c r="D298" s="76"/>
      <c r="E298" s="107"/>
      <c r="F298" s="107"/>
    </row>
    <row r="299" spans="1:6" ht="65" customHeight="1" x14ac:dyDescent="0.2">
      <c r="A299" s="76"/>
      <c r="B299" s="171" t="s">
        <v>120</v>
      </c>
      <c r="C299" s="115" t="s">
        <v>8</v>
      </c>
      <c r="D299" s="76"/>
      <c r="E299" s="107"/>
      <c r="F299" s="107"/>
    </row>
    <row r="300" spans="1:6" ht="24" customHeight="1" x14ac:dyDescent="0.2">
      <c r="A300" s="76"/>
      <c r="B300" s="128"/>
      <c r="C300" s="71"/>
      <c r="D300" s="76"/>
      <c r="E300" s="107"/>
      <c r="F300" s="107"/>
    </row>
    <row r="301" spans="1:6" ht="24" customHeight="1" x14ac:dyDescent="0.2">
      <c r="A301" s="65" t="s">
        <v>212</v>
      </c>
      <c r="B301" s="172" t="s">
        <v>103</v>
      </c>
      <c r="C301" s="71"/>
      <c r="D301" s="76"/>
      <c r="E301" s="107"/>
      <c r="F301" s="107"/>
    </row>
    <row r="302" spans="1:6" ht="24" customHeight="1" x14ac:dyDescent="0.2">
      <c r="A302" s="76"/>
      <c r="B302" s="125"/>
      <c r="C302" s="71"/>
      <c r="D302" s="76"/>
      <c r="E302" s="107"/>
      <c r="F302" s="107"/>
    </row>
    <row r="303" spans="1:6" ht="24" customHeight="1" x14ac:dyDescent="0.2">
      <c r="A303" s="76" t="s">
        <v>221</v>
      </c>
      <c r="B303" s="139" t="s">
        <v>121</v>
      </c>
      <c r="C303" s="71" t="s">
        <v>104</v>
      </c>
      <c r="D303" s="76">
        <v>122</v>
      </c>
      <c r="E303" s="107"/>
      <c r="F303" s="107"/>
    </row>
    <row r="304" spans="1:6" ht="24" customHeight="1" x14ac:dyDescent="0.2">
      <c r="A304" s="76"/>
      <c r="B304" s="125"/>
      <c r="C304" s="71"/>
      <c r="D304" s="76"/>
      <c r="E304" s="107"/>
      <c r="F304" s="107"/>
    </row>
    <row r="305" spans="1:6" ht="24" customHeight="1" x14ac:dyDescent="0.2">
      <c r="A305" s="65" t="s">
        <v>213</v>
      </c>
      <c r="B305" s="172" t="s">
        <v>105</v>
      </c>
      <c r="C305" s="71"/>
      <c r="D305" s="76"/>
      <c r="E305" s="107"/>
      <c r="F305" s="107"/>
    </row>
    <row r="306" spans="1:6" ht="24" customHeight="1" x14ac:dyDescent="0.2">
      <c r="A306" s="76"/>
      <c r="B306" s="173"/>
      <c r="C306" s="71"/>
      <c r="D306" s="76"/>
      <c r="E306" s="107"/>
      <c r="F306" s="107"/>
    </row>
    <row r="307" spans="1:6" ht="55" customHeight="1" x14ac:dyDescent="0.2">
      <c r="A307" s="76" t="s">
        <v>220</v>
      </c>
      <c r="B307" s="139" t="s">
        <v>334</v>
      </c>
      <c r="C307" s="71" t="s">
        <v>104</v>
      </c>
      <c r="D307" s="76">
        <v>349</v>
      </c>
      <c r="E307" s="107"/>
      <c r="F307" s="107"/>
    </row>
    <row r="308" spans="1:6" ht="24" customHeight="1" x14ac:dyDescent="0.2">
      <c r="A308" s="76"/>
      <c r="B308" s="174"/>
      <c r="C308" s="71"/>
      <c r="D308" s="76"/>
      <c r="E308" s="107"/>
      <c r="F308" s="107"/>
    </row>
    <row r="309" spans="1:6" ht="24" customHeight="1" x14ac:dyDescent="0.2">
      <c r="A309" s="65">
        <v>9.1999999999999993</v>
      </c>
      <c r="B309" s="175" t="s">
        <v>106</v>
      </c>
      <c r="C309" s="71"/>
      <c r="D309" s="76"/>
      <c r="E309" s="107"/>
      <c r="F309" s="107"/>
    </row>
    <row r="310" spans="1:6" ht="24" customHeight="1" x14ac:dyDescent="0.2">
      <c r="A310" s="76"/>
      <c r="B310" s="176"/>
      <c r="C310" s="71"/>
      <c r="D310" s="76"/>
      <c r="E310" s="107"/>
      <c r="F310" s="107"/>
    </row>
    <row r="311" spans="1:6" ht="47" customHeight="1" x14ac:dyDescent="0.2">
      <c r="A311" s="76"/>
      <c r="B311" s="155" t="s">
        <v>123</v>
      </c>
      <c r="C311" s="124" t="s">
        <v>8</v>
      </c>
      <c r="D311" s="76"/>
      <c r="E311" s="107"/>
      <c r="F311" s="107"/>
    </row>
    <row r="312" spans="1:6" ht="49" customHeight="1" x14ac:dyDescent="0.2">
      <c r="A312" s="76"/>
      <c r="B312" s="155" t="s">
        <v>137</v>
      </c>
      <c r="C312" s="71"/>
      <c r="D312" s="76"/>
      <c r="E312" s="107"/>
      <c r="F312" s="107"/>
    </row>
    <row r="313" spans="1:6" ht="24" customHeight="1" x14ac:dyDescent="0.2">
      <c r="A313" s="76"/>
      <c r="B313" s="172"/>
      <c r="C313" s="71"/>
      <c r="D313" s="76"/>
      <c r="E313" s="107"/>
      <c r="F313" s="107"/>
    </row>
    <row r="314" spans="1:6" ht="24" customHeight="1" x14ac:dyDescent="0.2">
      <c r="A314" s="76" t="s">
        <v>214</v>
      </c>
      <c r="B314" s="139" t="s">
        <v>124</v>
      </c>
      <c r="C314" s="71" t="s">
        <v>104</v>
      </c>
      <c r="D314" s="76">
        <v>122</v>
      </c>
      <c r="E314" s="107"/>
      <c r="F314" s="107"/>
    </row>
    <row r="315" spans="1:6" ht="24" customHeight="1" x14ac:dyDescent="0.2">
      <c r="A315" s="76"/>
      <c r="B315" s="172"/>
      <c r="C315" s="71"/>
      <c r="D315" s="76"/>
      <c r="E315" s="107"/>
      <c r="F315" s="107"/>
    </row>
    <row r="316" spans="1:6" ht="36" x14ac:dyDescent="0.2">
      <c r="A316" s="76" t="s">
        <v>215</v>
      </c>
      <c r="B316" s="139" t="s">
        <v>216</v>
      </c>
      <c r="C316" s="71" t="s">
        <v>104</v>
      </c>
      <c r="D316" s="76">
        <v>8</v>
      </c>
      <c r="E316" s="107"/>
      <c r="F316" s="107"/>
    </row>
    <row r="317" spans="1:6" ht="24" customHeight="1" x14ac:dyDescent="0.2">
      <c r="A317" s="76"/>
      <c r="B317" s="125"/>
      <c r="C317" s="71"/>
      <c r="D317" s="76"/>
      <c r="E317" s="107"/>
      <c r="F317" s="107"/>
    </row>
    <row r="318" spans="1:6" ht="24" customHeight="1" x14ac:dyDescent="0.2">
      <c r="A318" s="65">
        <v>9.3000000000000007</v>
      </c>
      <c r="B318" s="175" t="s">
        <v>107</v>
      </c>
      <c r="C318" s="71"/>
      <c r="D318" s="76"/>
      <c r="E318" s="107"/>
      <c r="F318" s="107"/>
    </row>
    <row r="319" spans="1:6" ht="24" customHeight="1" x14ac:dyDescent="0.2">
      <c r="A319" s="65"/>
      <c r="B319" s="175"/>
      <c r="C319" s="71"/>
      <c r="D319" s="76"/>
      <c r="E319" s="107"/>
      <c r="F319" s="107"/>
    </row>
    <row r="320" spans="1:6" ht="48" customHeight="1" x14ac:dyDescent="0.2">
      <c r="A320" s="76"/>
      <c r="B320" s="142" t="s">
        <v>219</v>
      </c>
      <c r="C320" s="124" t="s">
        <v>8</v>
      </c>
      <c r="D320" s="76"/>
      <c r="E320" s="107"/>
      <c r="F320" s="107"/>
    </row>
    <row r="321" spans="1:6" ht="47" customHeight="1" x14ac:dyDescent="0.2">
      <c r="A321" s="76"/>
      <c r="B321" s="142" t="s">
        <v>141</v>
      </c>
      <c r="C321" s="71"/>
      <c r="D321" s="76"/>
      <c r="E321" s="107"/>
      <c r="F321" s="107"/>
    </row>
    <row r="322" spans="1:6" ht="24" customHeight="1" x14ac:dyDescent="0.2">
      <c r="A322" s="76"/>
      <c r="B322" s="168"/>
      <c r="C322" s="71"/>
      <c r="D322" s="76"/>
      <c r="E322" s="107"/>
      <c r="F322" s="107"/>
    </row>
    <row r="323" spans="1:6" ht="47" customHeight="1" x14ac:dyDescent="0.2">
      <c r="A323" s="76" t="s">
        <v>217</v>
      </c>
      <c r="B323" s="139" t="s">
        <v>139</v>
      </c>
      <c r="C323" s="71" t="s">
        <v>104</v>
      </c>
      <c r="D323" s="76">
        <v>174.5</v>
      </c>
      <c r="E323" s="107"/>
      <c r="F323" s="107"/>
    </row>
    <row r="324" spans="1:6" ht="24" customHeight="1" x14ac:dyDescent="0.2">
      <c r="A324" s="76"/>
      <c r="B324" s="125"/>
      <c r="C324" s="71"/>
      <c r="D324" s="76"/>
      <c r="E324" s="107"/>
      <c r="F324" s="107"/>
    </row>
    <row r="325" spans="1:6" ht="48" customHeight="1" x14ac:dyDescent="0.2">
      <c r="A325" s="76" t="s">
        <v>218</v>
      </c>
      <c r="B325" s="139" t="s">
        <v>138</v>
      </c>
      <c r="C325" s="71" t="s">
        <v>104</v>
      </c>
      <c r="D325" s="76">
        <v>174.5</v>
      </c>
      <c r="E325" s="107"/>
      <c r="F325" s="107"/>
    </row>
    <row r="326" spans="1:6" ht="24" customHeight="1" x14ac:dyDescent="0.2">
      <c r="A326" s="76"/>
      <c r="C326" s="71"/>
      <c r="D326" s="76"/>
      <c r="E326" s="107"/>
      <c r="F326" s="107"/>
    </row>
    <row r="327" spans="1:6" ht="56" customHeight="1" x14ac:dyDescent="0.2">
      <c r="A327" s="76" t="s">
        <v>232</v>
      </c>
      <c r="B327" s="139" t="s">
        <v>311</v>
      </c>
      <c r="C327" s="71" t="s">
        <v>104</v>
      </c>
      <c r="D327" s="76"/>
      <c r="E327" s="107"/>
      <c r="F327" s="107"/>
    </row>
    <row r="328" spans="1:6" ht="24" customHeight="1" x14ac:dyDescent="0.2">
      <c r="A328" s="76"/>
      <c r="C328" s="71"/>
      <c r="D328" s="76"/>
      <c r="E328" s="107"/>
      <c r="F328" s="107"/>
    </row>
    <row r="329" spans="1:6" s="61" customFormat="1" ht="24" customHeight="1" x14ac:dyDescent="0.2">
      <c r="A329" s="109"/>
      <c r="B329" s="152" t="s">
        <v>356</v>
      </c>
      <c r="C329" s="81"/>
      <c r="D329" s="79"/>
      <c r="E329" s="153"/>
      <c r="F329" s="153"/>
    </row>
    <row r="330" spans="1:6" ht="24" customHeight="1" x14ac:dyDescent="0.2">
      <c r="A330" s="85"/>
      <c r="B330" s="58"/>
      <c r="C330" s="71"/>
      <c r="D330" s="76"/>
      <c r="E330" s="107"/>
      <c r="F330" s="107"/>
    </row>
    <row r="331" spans="1:6" ht="24" customHeight="1" x14ac:dyDescent="0.2">
      <c r="A331" s="85">
        <v>10</v>
      </c>
      <c r="B331" s="58" t="s">
        <v>31</v>
      </c>
      <c r="C331" s="71"/>
      <c r="D331" s="65"/>
      <c r="E331" s="177"/>
      <c r="F331" s="177"/>
    </row>
    <row r="332" spans="1:6" ht="24" customHeight="1" x14ac:dyDescent="0.2">
      <c r="A332" s="85"/>
      <c r="B332" s="58"/>
      <c r="C332" s="71"/>
      <c r="D332" s="65"/>
      <c r="E332" s="177"/>
      <c r="F332" s="177"/>
    </row>
    <row r="333" spans="1:6" ht="24" customHeight="1" x14ac:dyDescent="0.2">
      <c r="A333" s="76">
        <v>10.1</v>
      </c>
      <c r="B333" s="108" t="s">
        <v>32</v>
      </c>
      <c r="C333" s="71" t="s">
        <v>30</v>
      </c>
      <c r="D333" s="178"/>
      <c r="E333" s="179"/>
      <c r="F333" s="180"/>
    </row>
    <row r="334" spans="1:6" ht="24" customHeight="1" x14ac:dyDescent="0.2">
      <c r="A334" s="76"/>
      <c r="C334" s="71"/>
      <c r="D334" s="178"/>
      <c r="E334" s="179"/>
      <c r="F334" s="180"/>
    </row>
    <row r="335" spans="1:6" ht="24" customHeight="1" x14ac:dyDescent="0.2">
      <c r="A335" s="76"/>
      <c r="B335" s="181" t="s">
        <v>37</v>
      </c>
      <c r="C335" s="71"/>
      <c r="D335" s="178"/>
      <c r="E335" s="179"/>
      <c r="F335" s="180"/>
    </row>
    <row r="336" spans="1:6" ht="24" customHeight="1" x14ac:dyDescent="0.2">
      <c r="A336" s="76"/>
      <c r="B336" s="181" t="s">
        <v>38</v>
      </c>
      <c r="C336" s="71"/>
      <c r="D336" s="178"/>
      <c r="E336" s="179"/>
      <c r="F336" s="180"/>
    </row>
    <row r="337" spans="1:6" ht="24" customHeight="1" x14ac:dyDescent="0.2">
      <c r="A337" s="65"/>
      <c r="B337" s="56"/>
      <c r="C337" s="71"/>
      <c r="D337" s="65"/>
      <c r="E337" s="177"/>
      <c r="F337" s="177"/>
    </row>
    <row r="338" spans="1:6" ht="24" customHeight="1" x14ac:dyDescent="0.2">
      <c r="A338" s="65"/>
      <c r="B338" s="100"/>
      <c r="C338" s="71"/>
      <c r="D338" s="65"/>
      <c r="E338" s="177"/>
      <c r="F338" s="177"/>
    </row>
    <row r="339" spans="1:6" ht="24" customHeight="1" x14ac:dyDescent="0.2">
      <c r="A339" s="62"/>
      <c r="B339" s="182" t="s">
        <v>357</v>
      </c>
      <c r="C339" s="63"/>
      <c r="D339" s="62"/>
      <c r="E339" s="183"/>
      <c r="F339" s="184"/>
    </row>
    <row r="340" spans="1:6" ht="24" customHeight="1" x14ac:dyDescent="0.2">
      <c r="A340" s="65"/>
      <c r="B340" s="185"/>
      <c r="C340" s="71"/>
      <c r="D340" s="65"/>
      <c r="E340" s="177"/>
      <c r="F340" s="179"/>
    </row>
    <row r="341" spans="1:6" ht="24" customHeight="1" x14ac:dyDescent="0.2">
      <c r="A341" s="65"/>
      <c r="B341" s="185"/>
      <c r="C341" s="71"/>
      <c r="D341" s="65"/>
      <c r="E341" s="177"/>
      <c r="F341" s="179"/>
    </row>
    <row r="342" spans="1:6" ht="24" customHeight="1" x14ac:dyDescent="0.2">
      <c r="A342" s="186"/>
      <c r="B342" s="187"/>
      <c r="C342" s="188"/>
      <c r="D342" s="186"/>
      <c r="E342" s="189"/>
      <c r="F342" s="189"/>
    </row>
    <row r="343" spans="1:6" ht="24" customHeight="1" x14ac:dyDescent="0.2">
      <c r="A343" s="76"/>
      <c r="C343" s="71"/>
      <c r="D343" s="76"/>
      <c r="E343" s="107"/>
      <c r="F343" s="107"/>
    </row>
    <row r="344" spans="1:6" ht="24" customHeight="1" x14ac:dyDescent="0.2">
      <c r="A344" s="76"/>
      <c r="B344" s="190" t="s">
        <v>29</v>
      </c>
      <c r="C344" s="71"/>
      <c r="D344" s="76"/>
      <c r="E344" s="107"/>
      <c r="F344" s="107"/>
    </row>
    <row r="345" spans="1:6" ht="24" customHeight="1" x14ac:dyDescent="0.2">
      <c r="A345" s="76"/>
      <c r="B345" s="61"/>
      <c r="C345" s="71"/>
      <c r="D345" s="76"/>
      <c r="E345" s="107"/>
      <c r="F345" s="177"/>
    </row>
    <row r="346" spans="1:6" ht="24" customHeight="1" x14ac:dyDescent="0.2">
      <c r="A346" s="85" t="s">
        <v>11</v>
      </c>
      <c r="B346" s="58" t="s">
        <v>9</v>
      </c>
      <c r="C346" s="71"/>
      <c r="D346" s="76"/>
      <c r="E346" s="107"/>
      <c r="F346" s="68"/>
    </row>
    <row r="347" spans="1:6" ht="24" customHeight="1" x14ac:dyDescent="0.2">
      <c r="A347" s="85"/>
      <c r="B347" s="61"/>
      <c r="C347" s="71"/>
      <c r="D347" s="76"/>
      <c r="E347" s="107"/>
      <c r="F347" s="68"/>
    </row>
    <row r="348" spans="1:6" ht="24" customHeight="1" x14ac:dyDescent="0.2">
      <c r="A348" s="85">
        <v>1</v>
      </c>
      <c r="B348" s="191" t="s">
        <v>40</v>
      </c>
      <c r="C348" s="71"/>
      <c r="D348" s="76"/>
      <c r="E348" s="107"/>
      <c r="F348" s="68"/>
    </row>
    <row r="349" spans="1:6" ht="24" customHeight="1" x14ac:dyDescent="0.2">
      <c r="A349" s="85"/>
      <c r="B349" s="61"/>
      <c r="C349" s="71"/>
      <c r="D349" s="76"/>
      <c r="E349" s="107"/>
      <c r="F349" s="68"/>
    </row>
    <row r="350" spans="1:6" ht="24" customHeight="1" x14ac:dyDescent="0.2">
      <c r="A350" s="85">
        <v>2</v>
      </c>
      <c r="B350" s="192" t="s">
        <v>235</v>
      </c>
      <c r="C350" s="71"/>
      <c r="D350" s="76"/>
      <c r="E350" s="107"/>
      <c r="F350" s="68"/>
    </row>
    <row r="351" spans="1:6" ht="24" customHeight="1" x14ac:dyDescent="0.2">
      <c r="A351" s="85"/>
      <c r="B351" s="192"/>
      <c r="C351" s="71"/>
      <c r="D351" s="76"/>
      <c r="E351" s="107"/>
      <c r="F351" s="68"/>
    </row>
    <row r="352" spans="1:6" ht="24" customHeight="1" x14ac:dyDescent="0.2">
      <c r="A352" s="85">
        <v>3</v>
      </c>
      <c r="B352" s="193" t="s">
        <v>43</v>
      </c>
      <c r="C352" s="71"/>
      <c r="D352" s="76"/>
      <c r="E352" s="107"/>
      <c r="F352" s="68"/>
    </row>
    <row r="353" spans="1:6" ht="24" customHeight="1" x14ac:dyDescent="0.2">
      <c r="A353" s="85"/>
      <c r="B353" s="61"/>
      <c r="C353" s="71"/>
      <c r="D353" s="76"/>
      <c r="E353" s="107"/>
      <c r="F353" s="68"/>
    </row>
    <row r="354" spans="1:6" ht="24" customHeight="1" x14ac:dyDescent="0.2">
      <c r="A354" s="85">
        <v>4</v>
      </c>
      <c r="B354" s="192" t="s">
        <v>86</v>
      </c>
      <c r="C354" s="71"/>
      <c r="D354" s="76"/>
      <c r="E354" s="107"/>
      <c r="F354" s="68"/>
    </row>
    <row r="355" spans="1:6" ht="24" customHeight="1" x14ac:dyDescent="0.2">
      <c r="A355" s="85"/>
      <c r="B355" s="61"/>
      <c r="C355" s="71"/>
      <c r="D355" s="76"/>
      <c r="E355" s="107"/>
      <c r="F355" s="68"/>
    </row>
    <row r="356" spans="1:6" ht="24" customHeight="1" x14ac:dyDescent="0.2">
      <c r="A356" s="85">
        <v>5</v>
      </c>
      <c r="B356" s="133" t="s">
        <v>73</v>
      </c>
      <c r="C356" s="71"/>
      <c r="D356" s="76"/>
      <c r="E356" s="107"/>
      <c r="F356" s="103"/>
    </row>
    <row r="357" spans="1:6" ht="24" customHeight="1" x14ac:dyDescent="0.2">
      <c r="A357" s="85"/>
      <c r="B357" s="194"/>
      <c r="C357" s="71"/>
      <c r="D357" s="76"/>
      <c r="E357" s="107"/>
      <c r="F357" s="103"/>
    </row>
    <row r="358" spans="1:6" ht="24" customHeight="1" x14ac:dyDescent="0.2">
      <c r="A358" s="85">
        <v>6</v>
      </c>
      <c r="B358" s="133" t="s">
        <v>80</v>
      </c>
      <c r="C358" s="71"/>
      <c r="D358" s="76"/>
      <c r="E358" s="107"/>
      <c r="F358" s="103"/>
    </row>
    <row r="359" spans="1:6" ht="24" customHeight="1" x14ac:dyDescent="0.2">
      <c r="A359" s="85"/>
      <c r="B359" s="56"/>
      <c r="C359" s="71"/>
      <c r="D359" s="76"/>
      <c r="E359" s="107"/>
      <c r="F359" s="103"/>
    </row>
    <row r="360" spans="1:6" ht="24" customHeight="1" x14ac:dyDescent="0.2">
      <c r="A360" s="85">
        <v>7</v>
      </c>
      <c r="B360" s="195" t="s">
        <v>97</v>
      </c>
      <c r="C360" s="71"/>
      <c r="D360" s="76"/>
      <c r="E360" s="107"/>
      <c r="F360" s="103"/>
    </row>
    <row r="361" spans="1:6" ht="24" customHeight="1" x14ac:dyDescent="0.2">
      <c r="A361" s="85"/>
      <c r="B361" s="58"/>
      <c r="C361" s="71"/>
      <c r="D361" s="76"/>
      <c r="E361" s="107"/>
      <c r="F361" s="103"/>
    </row>
    <row r="362" spans="1:6" ht="24" customHeight="1" x14ac:dyDescent="0.2">
      <c r="A362" s="85">
        <v>8</v>
      </c>
      <c r="B362" s="133" t="s">
        <v>10</v>
      </c>
      <c r="C362" s="71"/>
      <c r="D362" s="76"/>
      <c r="E362" s="107"/>
      <c r="F362" s="103"/>
    </row>
    <row r="363" spans="1:6" ht="24" customHeight="1" x14ac:dyDescent="0.2">
      <c r="A363" s="85"/>
      <c r="B363" s="58"/>
      <c r="C363" s="71"/>
      <c r="D363" s="76"/>
      <c r="E363" s="107"/>
      <c r="F363" s="103"/>
    </row>
    <row r="364" spans="1:6" ht="24" customHeight="1" x14ac:dyDescent="0.2">
      <c r="A364" s="85">
        <v>9</v>
      </c>
      <c r="B364" s="133" t="s">
        <v>122</v>
      </c>
      <c r="C364" s="71"/>
      <c r="D364" s="76"/>
      <c r="E364" s="107"/>
      <c r="F364" s="103"/>
    </row>
    <row r="365" spans="1:6" ht="24" customHeight="1" x14ac:dyDescent="0.2">
      <c r="A365" s="85"/>
      <c r="B365" s="58"/>
      <c r="C365" s="71"/>
      <c r="D365" s="76"/>
      <c r="E365" s="107"/>
      <c r="F365" s="103"/>
    </row>
    <row r="366" spans="1:6" ht="24" customHeight="1" x14ac:dyDescent="0.2">
      <c r="A366" s="85">
        <v>10</v>
      </c>
      <c r="B366" s="133" t="s">
        <v>31</v>
      </c>
      <c r="C366" s="71"/>
      <c r="D366" s="76"/>
      <c r="E366" s="107"/>
      <c r="F366" s="103"/>
    </row>
    <row r="367" spans="1:6" ht="24" customHeight="1" x14ac:dyDescent="0.2">
      <c r="A367" s="76"/>
      <c r="B367" s="94"/>
      <c r="C367" s="71"/>
      <c r="D367" s="76"/>
      <c r="E367" s="107"/>
      <c r="F367" s="103"/>
    </row>
    <row r="368" spans="1:6" ht="24" customHeight="1" x14ac:dyDescent="0.2">
      <c r="A368" s="76"/>
      <c r="B368" s="94"/>
      <c r="C368" s="71"/>
      <c r="D368" s="76"/>
      <c r="E368" s="107"/>
      <c r="F368" s="153"/>
    </row>
    <row r="369" spans="1:6" ht="24" customHeight="1" x14ac:dyDescent="0.2">
      <c r="A369" s="196"/>
      <c r="B369" s="187"/>
      <c r="C369" s="197"/>
      <c r="D369" s="198"/>
      <c r="E369" s="199"/>
      <c r="F369" s="117"/>
    </row>
    <row r="370" spans="1:6" s="52" customFormat="1" ht="24" customHeight="1" x14ac:dyDescent="0.25">
      <c r="A370" s="53"/>
      <c r="B370" s="202" t="s">
        <v>233</v>
      </c>
      <c r="C370" s="202"/>
      <c r="D370" s="202"/>
      <c r="E370" s="54"/>
      <c r="F370" s="55"/>
    </row>
    <row r="371" spans="1:6" ht="24" customHeight="1" x14ac:dyDescent="0.2">
      <c r="B371" s="185"/>
      <c r="F371" s="200"/>
    </row>
    <row r="372" spans="1:6" ht="24" customHeight="1" x14ac:dyDescent="0.2">
      <c r="A372" s="61"/>
      <c r="B372" s="185"/>
      <c r="F372" s="200"/>
    </row>
    <row r="373" spans="1:6" ht="24" customHeight="1" x14ac:dyDescent="0.2">
      <c r="A373" s="61"/>
      <c r="B373" s="185"/>
      <c r="F373" s="200"/>
    </row>
    <row r="374" spans="1:6" ht="24" customHeight="1" x14ac:dyDescent="0.2">
      <c r="A374" s="61"/>
      <c r="B374" s="185"/>
      <c r="F374" s="200"/>
    </row>
    <row r="375" spans="1:6" ht="24" customHeight="1" x14ac:dyDescent="0.2">
      <c r="A375" s="61"/>
      <c r="B375" s="61"/>
      <c r="F375" s="200"/>
    </row>
    <row r="376" spans="1:6" ht="24" customHeight="1" x14ac:dyDescent="0.2">
      <c r="A376" s="61"/>
      <c r="B376" s="61"/>
      <c r="F376" s="200"/>
    </row>
    <row r="377" spans="1:6" ht="24" customHeight="1" x14ac:dyDescent="0.2">
      <c r="A377" s="61"/>
      <c r="B377" s="61"/>
      <c r="F377" s="200"/>
    </row>
    <row r="378" spans="1:6" ht="24" customHeight="1" x14ac:dyDescent="0.2">
      <c r="A378" s="61"/>
      <c r="B378" s="61"/>
      <c r="F378" s="200"/>
    </row>
    <row r="379" spans="1:6" ht="24" customHeight="1" x14ac:dyDescent="0.2">
      <c r="A379" s="61"/>
      <c r="B379" s="61"/>
      <c r="F379" s="200"/>
    </row>
    <row r="380" spans="1:6" ht="24" customHeight="1" x14ac:dyDescent="0.2">
      <c r="A380" s="61"/>
      <c r="B380" s="61"/>
    </row>
    <row r="381" spans="1:6" ht="24" customHeight="1" x14ac:dyDescent="0.2">
      <c r="A381" s="61"/>
      <c r="B381" s="61"/>
    </row>
    <row r="382" spans="1:6" ht="24" customHeight="1" x14ac:dyDescent="0.2">
      <c r="A382" s="61"/>
      <c r="B382" s="61"/>
    </row>
    <row r="383" spans="1:6" ht="24" customHeight="1" x14ac:dyDescent="0.2">
      <c r="A383" s="61"/>
      <c r="B383" s="61"/>
    </row>
    <row r="384" spans="1:6" ht="24" customHeight="1" x14ac:dyDescent="0.2">
      <c r="A384" s="61"/>
      <c r="B384" s="61"/>
    </row>
    <row r="385" spans="1:6" ht="24" customHeight="1" x14ac:dyDescent="0.2">
      <c r="A385" s="61"/>
      <c r="B385" s="61"/>
    </row>
    <row r="386" spans="1:6" ht="24" customHeight="1" x14ac:dyDescent="0.2">
      <c r="A386" s="61"/>
      <c r="B386" s="61"/>
    </row>
    <row r="387" spans="1:6" ht="24" customHeight="1" x14ac:dyDescent="0.2">
      <c r="A387" s="61"/>
      <c r="B387" s="61"/>
    </row>
    <row r="388" spans="1:6" ht="24" customHeight="1" x14ac:dyDescent="0.2">
      <c r="A388" s="61"/>
      <c r="B388" s="61"/>
      <c r="C388" s="61"/>
      <c r="D388" s="61"/>
      <c r="E388" s="56"/>
      <c r="F388" s="56"/>
    </row>
    <row r="389" spans="1:6" ht="24" customHeight="1" x14ac:dyDescent="0.2">
      <c r="A389" s="61"/>
      <c r="B389" s="61"/>
      <c r="C389" s="61"/>
      <c r="D389" s="61"/>
      <c r="E389" s="56"/>
      <c r="F389" s="56"/>
    </row>
    <row r="390" spans="1:6" ht="24" customHeight="1" x14ac:dyDescent="0.2">
      <c r="A390" s="61"/>
      <c r="B390" s="61"/>
      <c r="C390" s="61"/>
      <c r="D390" s="61"/>
      <c r="E390" s="56"/>
      <c r="F390" s="56"/>
    </row>
    <row r="391" spans="1:6" ht="24" customHeight="1" x14ac:dyDescent="0.2">
      <c r="A391" s="61"/>
      <c r="B391" s="61"/>
      <c r="C391" s="61"/>
      <c r="D391" s="61"/>
      <c r="E391" s="56"/>
      <c r="F391" s="56"/>
    </row>
    <row r="392" spans="1:6" ht="24" customHeight="1" x14ac:dyDescent="0.2">
      <c r="A392" s="61"/>
      <c r="B392" s="61"/>
      <c r="C392" s="61"/>
      <c r="D392" s="61"/>
      <c r="E392" s="56"/>
      <c r="F392" s="56"/>
    </row>
    <row r="393" spans="1:6" ht="24" customHeight="1" x14ac:dyDescent="0.2">
      <c r="A393" s="61"/>
      <c r="B393" s="61"/>
      <c r="C393" s="61"/>
      <c r="D393" s="61"/>
      <c r="E393" s="56"/>
      <c r="F393" s="56"/>
    </row>
    <row r="394" spans="1:6" ht="24" customHeight="1" x14ac:dyDescent="0.2">
      <c r="A394" s="61"/>
      <c r="B394" s="61"/>
      <c r="C394" s="61"/>
      <c r="D394" s="61"/>
      <c r="E394" s="56"/>
      <c r="F394" s="56"/>
    </row>
    <row r="395" spans="1:6" ht="24" customHeight="1" x14ac:dyDescent="0.2">
      <c r="A395" s="61"/>
      <c r="B395" s="61"/>
      <c r="C395" s="61"/>
      <c r="D395" s="61"/>
      <c r="E395" s="56"/>
      <c r="F395" s="56"/>
    </row>
    <row r="396" spans="1:6" ht="24" customHeight="1" x14ac:dyDescent="0.2">
      <c r="A396" s="61"/>
      <c r="B396" s="61"/>
      <c r="C396" s="61"/>
      <c r="D396" s="61"/>
      <c r="E396" s="56"/>
      <c r="F396" s="56"/>
    </row>
    <row r="397" spans="1:6" ht="24" customHeight="1" x14ac:dyDescent="0.2">
      <c r="A397" s="61"/>
      <c r="B397" s="61"/>
      <c r="C397" s="61"/>
      <c r="D397" s="61"/>
      <c r="E397" s="56"/>
      <c r="F397" s="56"/>
    </row>
    <row r="398" spans="1:6" ht="24" customHeight="1" x14ac:dyDescent="0.2">
      <c r="A398" s="61"/>
      <c r="B398" s="61"/>
      <c r="C398" s="61"/>
      <c r="D398" s="61"/>
      <c r="E398" s="56"/>
      <c r="F398" s="56"/>
    </row>
    <row r="399" spans="1:6" ht="24" customHeight="1" x14ac:dyDescent="0.2">
      <c r="A399" s="61"/>
      <c r="B399" s="61"/>
      <c r="C399" s="61"/>
      <c r="D399" s="61"/>
      <c r="E399" s="56"/>
      <c r="F399" s="56"/>
    </row>
    <row r="400" spans="1:6" ht="24" customHeight="1" x14ac:dyDescent="0.2">
      <c r="A400" s="61"/>
      <c r="B400" s="61"/>
      <c r="C400" s="61"/>
      <c r="D400" s="61"/>
      <c r="E400" s="56"/>
      <c r="F400" s="56"/>
    </row>
    <row r="401" spans="1:6" ht="24" customHeight="1" x14ac:dyDescent="0.2">
      <c r="A401" s="61"/>
      <c r="B401" s="61"/>
      <c r="C401" s="61"/>
      <c r="D401" s="61"/>
      <c r="E401" s="56"/>
      <c r="F401" s="56"/>
    </row>
    <row r="402" spans="1:6" ht="24" customHeight="1" x14ac:dyDescent="0.2">
      <c r="A402" s="61"/>
      <c r="B402" s="61"/>
      <c r="C402" s="61"/>
      <c r="D402" s="61"/>
      <c r="E402" s="56"/>
      <c r="F402" s="56"/>
    </row>
    <row r="403" spans="1:6" ht="24" customHeight="1" x14ac:dyDescent="0.2">
      <c r="A403" s="61"/>
      <c r="B403" s="61"/>
      <c r="C403" s="61"/>
      <c r="D403" s="61"/>
      <c r="E403" s="56"/>
      <c r="F403" s="56"/>
    </row>
    <row r="404" spans="1:6" ht="24" customHeight="1" x14ac:dyDescent="0.2">
      <c r="A404" s="61"/>
      <c r="B404" s="61"/>
      <c r="C404" s="61"/>
      <c r="D404" s="61"/>
      <c r="E404" s="56"/>
      <c r="F404" s="56"/>
    </row>
    <row r="405" spans="1:6" ht="24" customHeight="1" x14ac:dyDescent="0.2">
      <c r="A405" s="61"/>
      <c r="B405" s="61"/>
      <c r="C405" s="61"/>
      <c r="D405" s="61"/>
      <c r="E405" s="56"/>
      <c r="F405" s="56"/>
    </row>
    <row r="406" spans="1:6" ht="24" customHeight="1" x14ac:dyDescent="0.2">
      <c r="A406" s="61"/>
      <c r="B406" s="61"/>
      <c r="C406" s="61"/>
      <c r="D406" s="61"/>
      <c r="E406" s="56"/>
      <c r="F406" s="56"/>
    </row>
    <row r="407" spans="1:6" ht="24" customHeight="1" x14ac:dyDescent="0.2">
      <c r="A407" s="61"/>
      <c r="B407" s="61"/>
      <c r="C407" s="61"/>
      <c r="D407" s="61"/>
      <c r="E407" s="56"/>
      <c r="F407" s="56"/>
    </row>
    <row r="408" spans="1:6" ht="24" customHeight="1" x14ac:dyDescent="0.2">
      <c r="A408" s="61"/>
      <c r="B408" s="61"/>
      <c r="C408" s="61"/>
      <c r="D408" s="61"/>
      <c r="E408" s="56"/>
      <c r="F408" s="56"/>
    </row>
    <row r="409" spans="1:6" ht="24" customHeight="1" x14ac:dyDescent="0.2">
      <c r="A409" s="61"/>
      <c r="B409" s="56"/>
      <c r="C409" s="61"/>
      <c r="D409" s="61"/>
      <c r="E409" s="56"/>
      <c r="F409" s="56"/>
    </row>
    <row r="410" spans="1:6" ht="24" customHeight="1" x14ac:dyDescent="0.2">
      <c r="A410" s="61"/>
      <c r="B410" s="61"/>
      <c r="C410" s="61"/>
      <c r="D410" s="61"/>
      <c r="E410" s="56"/>
      <c r="F410" s="56"/>
    </row>
    <row r="411" spans="1:6" ht="24" customHeight="1" x14ac:dyDescent="0.2">
      <c r="A411" s="61"/>
      <c r="B411" s="61"/>
      <c r="C411" s="61"/>
      <c r="D411" s="61"/>
      <c r="E411" s="56"/>
      <c r="F411" s="56"/>
    </row>
    <row r="412" spans="1:6" ht="24" customHeight="1" x14ac:dyDescent="0.2">
      <c r="A412" s="61"/>
      <c r="B412" s="201"/>
      <c r="C412" s="61"/>
      <c r="D412" s="61"/>
      <c r="E412" s="56"/>
      <c r="F412" s="56"/>
    </row>
    <row r="413" spans="1:6" ht="24" customHeight="1" x14ac:dyDescent="0.2">
      <c r="A413" s="61"/>
      <c r="B413" s="61"/>
      <c r="C413" s="61"/>
      <c r="D413" s="61"/>
      <c r="E413" s="56"/>
      <c r="F413" s="56"/>
    </row>
    <row r="414" spans="1:6" ht="24" customHeight="1" x14ac:dyDescent="0.2">
      <c r="A414" s="61"/>
      <c r="B414" s="61"/>
      <c r="C414" s="61"/>
      <c r="D414" s="61"/>
      <c r="E414" s="56"/>
      <c r="F414" s="56"/>
    </row>
    <row r="415" spans="1:6" ht="24" customHeight="1" x14ac:dyDescent="0.2">
      <c r="A415" s="61"/>
      <c r="B415" s="61"/>
      <c r="C415" s="61"/>
      <c r="D415" s="61"/>
      <c r="E415" s="56"/>
      <c r="F415" s="56"/>
    </row>
    <row r="416" spans="1:6" ht="24" customHeight="1" x14ac:dyDescent="0.2">
      <c r="A416" s="61"/>
      <c r="B416" s="61"/>
      <c r="C416" s="61"/>
      <c r="D416" s="61"/>
      <c r="E416" s="56"/>
      <c r="F416" s="56"/>
    </row>
    <row r="417" spans="1:6" ht="24" customHeight="1" x14ac:dyDescent="0.2">
      <c r="A417" s="61"/>
      <c r="B417" s="61"/>
      <c r="C417" s="61"/>
      <c r="D417" s="61"/>
      <c r="E417" s="56"/>
      <c r="F417" s="56"/>
    </row>
    <row r="418" spans="1:6" ht="24" customHeight="1" x14ac:dyDescent="0.2">
      <c r="A418" s="61"/>
      <c r="B418" s="56"/>
      <c r="C418" s="61"/>
      <c r="D418" s="61"/>
      <c r="E418" s="56"/>
      <c r="F418" s="56"/>
    </row>
    <row r="419" spans="1:6" ht="24" customHeight="1" x14ac:dyDescent="0.2">
      <c r="A419" s="61"/>
      <c r="B419" s="56"/>
      <c r="C419" s="61"/>
      <c r="D419" s="61"/>
      <c r="E419" s="56"/>
      <c r="F419" s="56"/>
    </row>
    <row r="420" spans="1:6" ht="24" customHeight="1" x14ac:dyDescent="0.2">
      <c r="A420" s="61"/>
      <c r="B420" s="56"/>
      <c r="C420" s="61"/>
      <c r="D420" s="61"/>
      <c r="E420" s="56"/>
      <c r="F420" s="56"/>
    </row>
    <row r="421" spans="1:6" ht="24" customHeight="1" x14ac:dyDescent="0.2">
      <c r="A421" s="61"/>
      <c r="B421" s="56"/>
      <c r="C421" s="61"/>
      <c r="D421" s="61"/>
      <c r="E421" s="56"/>
      <c r="F421" s="56"/>
    </row>
    <row r="422" spans="1:6" ht="24" customHeight="1" x14ac:dyDescent="0.2">
      <c r="A422" s="61"/>
      <c r="B422" s="61"/>
      <c r="C422" s="61"/>
      <c r="D422" s="61"/>
      <c r="E422" s="56"/>
      <c r="F422" s="56"/>
    </row>
    <row r="423" spans="1:6" ht="24" customHeight="1" x14ac:dyDescent="0.2">
      <c r="A423" s="61"/>
      <c r="B423" s="61"/>
      <c r="C423" s="61"/>
      <c r="D423" s="61"/>
      <c r="E423" s="56"/>
      <c r="F423" s="56"/>
    </row>
    <row r="424" spans="1:6" ht="24" customHeight="1" x14ac:dyDescent="0.2">
      <c r="A424" s="61"/>
      <c r="B424" s="61"/>
      <c r="C424" s="61"/>
      <c r="D424" s="61"/>
      <c r="E424" s="56"/>
      <c r="F424" s="56"/>
    </row>
    <row r="425" spans="1:6" ht="24" customHeight="1" x14ac:dyDescent="0.2">
      <c r="A425" s="61"/>
      <c r="B425" s="61"/>
      <c r="C425" s="61"/>
      <c r="D425" s="61"/>
      <c r="E425" s="56"/>
      <c r="F425" s="56"/>
    </row>
    <row r="426" spans="1:6" ht="24" customHeight="1" x14ac:dyDescent="0.2">
      <c r="A426" s="61"/>
      <c r="B426" s="61"/>
      <c r="C426" s="61"/>
      <c r="D426" s="61"/>
      <c r="E426" s="56"/>
      <c r="F426" s="56"/>
    </row>
  </sheetData>
  <mergeCells count="2">
    <mergeCell ref="B370:D370"/>
    <mergeCell ref="A1:F1"/>
  </mergeCells>
  <pageMargins left="0.86895833333333339" right="0.5" top="1.0364583329999999" bottom="0.75" header="0.3" footer="0.3"/>
  <pageSetup scale="30" orientation="portrait" r:id="rId1"/>
  <headerFooter>
    <oddHeader>&amp;C&amp;"Times New Roman,Bold"&amp;12&amp;UProject: Construction of the Gouyave MPA Office
Upper Depradine Street, Gouyave, St. John</oddHeader>
    <oddFooter>&amp;R&amp;"Times New Roman,Bold"&amp;8Page &amp;P</oddFooter>
  </headerFooter>
  <rowBreaks count="7" manualBreakCount="7">
    <brk id="44" max="5" man="1"/>
    <brk id="101" max="5" man="1"/>
    <brk id="159" max="5" man="1"/>
    <brk id="204" max="5" man="1"/>
    <brk id="247" max="5" man="1"/>
    <brk id="293" max="16383" man="1"/>
    <brk id="34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5"/>
  <sheetViews>
    <sheetView topLeftCell="A173" zoomScale="50" workbookViewId="0">
      <selection activeCell="H31" sqref="H31"/>
    </sheetView>
  </sheetViews>
  <sheetFormatPr baseColWidth="10" defaultColWidth="8.83203125" defaultRowHeight="15" x14ac:dyDescent="0.2"/>
  <cols>
    <col min="1" max="1" width="46.5" style="2" customWidth="1"/>
    <col min="2" max="2" width="17" style="2" bestFit="1" customWidth="1"/>
    <col min="3" max="3" width="14.83203125" style="2" bestFit="1" customWidth="1"/>
    <col min="4" max="4" width="16.83203125" style="2" bestFit="1" customWidth="1"/>
    <col min="5" max="6" width="15.1640625" style="2" customWidth="1"/>
    <col min="7" max="7" width="20" style="2" customWidth="1"/>
    <col min="8" max="8" width="19" style="1" customWidth="1"/>
    <col min="9" max="9" width="19.6640625" style="1" customWidth="1"/>
    <col min="10" max="10" width="21.5" style="1" customWidth="1"/>
  </cols>
  <sheetData>
    <row r="1" spans="1:11" ht="25" x14ac:dyDescent="0.25">
      <c r="A1" s="7"/>
      <c r="B1" s="7"/>
      <c r="C1" s="7"/>
      <c r="D1" s="7"/>
      <c r="E1" s="7"/>
      <c r="F1" s="7"/>
      <c r="G1" s="7"/>
      <c r="H1" s="8"/>
      <c r="I1" s="8"/>
      <c r="J1" s="8"/>
      <c r="K1" s="9"/>
    </row>
    <row r="2" spans="1:11" ht="25" x14ac:dyDescent="0.25">
      <c r="A2" s="6" t="s">
        <v>244</v>
      </c>
      <c r="B2" s="7"/>
      <c r="C2" s="7"/>
      <c r="D2" s="7"/>
      <c r="E2" s="7"/>
      <c r="F2" s="7"/>
      <c r="G2" s="7"/>
      <c r="H2" s="8"/>
      <c r="I2" s="8"/>
      <c r="J2" s="8"/>
      <c r="K2" s="9"/>
    </row>
    <row r="3" spans="1:11" ht="25" x14ac:dyDescent="0.25">
      <c r="A3" s="7"/>
      <c r="B3" s="7"/>
      <c r="C3" s="7"/>
      <c r="D3" s="7"/>
      <c r="E3" s="7"/>
      <c r="F3" s="7"/>
      <c r="G3" s="7"/>
      <c r="H3" s="8"/>
      <c r="I3" s="8"/>
      <c r="J3" s="8"/>
      <c r="K3" s="9"/>
    </row>
    <row r="4" spans="1:11" ht="25" x14ac:dyDescent="0.25">
      <c r="A4" s="6"/>
      <c r="B4" s="7"/>
      <c r="C4" s="7"/>
      <c r="D4" s="7"/>
      <c r="E4" s="7"/>
      <c r="F4" s="7"/>
      <c r="G4" s="7"/>
      <c r="H4" s="8"/>
      <c r="I4" s="8"/>
      <c r="J4" s="8"/>
      <c r="K4" s="9"/>
    </row>
    <row r="5" spans="1:11" ht="25" x14ac:dyDescent="0.25">
      <c r="A5" s="6" t="s">
        <v>243</v>
      </c>
      <c r="B5" s="6" t="s">
        <v>240</v>
      </c>
      <c r="C5" s="6" t="s">
        <v>241</v>
      </c>
      <c r="D5" s="6" t="s">
        <v>242</v>
      </c>
      <c r="E5" s="6" t="s">
        <v>246</v>
      </c>
      <c r="F5" s="6" t="s">
        <v>272</v>
      </c>
      <c r="G5" s="6" t="s">
        <v>245</v>
      </c>
      <c r="H5" s="6" t="s">
        <v>245</v>
      </c>
      <c r="I5" s="8"/>
      <c r="J5" s="8"/>
      <c r="K5" s="9"/>
    </row>
    <row r="6" spans="1:11" ht="25" x14ac:dyDescent="0.25">
      <c r="A6" s="6"/>
      <c r="B6" s="6" t="s">
        <v>254</v>
      </c>
      <c r="C6" s="6" t="s">
        <v>254</v>
      </c>
      <c r="D6" s="6" t="s">
        <v>254</v>
      </c>
      <c r="E6" s="6" t="s">
        <v>255</v>
      </c>
      <c r="F6" s="6"/>
      <c r="G6" s="6" t="s">
        <v>255</v>
      </c>
      <c r="H6" s="6" t="s">
        <v>50</v>
      </c>
      <c r="I6" s="8"/>
      <c r="J6" s="8"/>
      <c r="K6" s="9"/>
    </row>
    <row r="7" spans="1:11" ht="25" x14ac:dyDescent="0.25">
      <c r="A7" s="6" t="s">
        <v>109</v>
      </c>
      <c r="B7" s="7"/>
      <c r="C7" s="7"/>
      <c r="D7" s="7"/>
      <c r="E7" s="7"/>
      <c r="F7" s="7"/>
      <c r="G7" s="7"/>
      <c r="H7" s="8"/>
      <c r="I7" s="8"/>
      <c r="J7" s="8"/>
      <c r="K7" s="9"/>
    </row>
    <row r="8" spans="1:11" ht="25" x14ac:dyDescent="0.25">
      <c r="A8" s="7" t="s">
        <v>249</v>
      </c>
      <c r="B8" s="7">
        <v>5</v>
      </c>
      <c r="C8" s="7">
        <v>5</v>
      </c>
      <c r="D8" s="7">
        <v>4.5</v>
      </c>
      <c r="E8" s="7">
        <f>B8*C8*D8</f>
        <v>112.5</v>
      </c>
      <c r="F8" s="7">
        <v>8</v>
      </c>
      <c r="G8" s="7">
        <f>E8*F8</f>
        <v>900</v>
      </c>
      <c r="H8" s="10">
        <f>G8/27</f>
        <v>33.333333333333336</v>
      </c>
      <c r="I8" s="8"/>
      <c r="J8" s="8"/>
      <c r="K8" s="9"/>
    </row>
    <row r="9" spans="1:11" ht="25" x14ac:dyDescent="0.25">
      <c r="A9" s="7" t="s">
        <v>249</v>
      </c>
      <c r="B9" s="7">
        <v>4</v>
      </c>
      <c r="C9" s="7">
        <v>4</v>
      </c>
      <c r="D9" s="7">
        <v>4.5</v>
      </c>
      <c r="E9" s="7">
        <f>B9*C9*D9</f>
        <v>72</v>
      </c>
      <c r="F9" s="7">
        <v>2</v>
      </c>
      <c r="G9" s="7">
        <f>E9*F9</f>
        <v>144</v>
      </c>
      <c r="H9" s="10">
        <f t="shared" ref="H9:H10" si="0">G9/27</f>
        <v>5.333333333333333</v>
      </c>
      <c r="I9" s="8"/>
      <c r="J9" s="8"/>
      <c r="K9" s="9"/>
    </row>
    <row r="10" spans="1:11" ht="25" x14ac:dyDescent="0.25">
      <c r="A10" s="7" t="s">
        <v>250</v>
      </c>
      <c r="B10" s="7">
        <v>9.5832999999999995</v>
      </c>
      <c r="C10" s="7">
        <v>3</v>
      </c>
      <c r="D10" s="7">
        <v>4.5</v>
      </c>
      <c r="E10" s="7">
        <f>B10*C10*D10</f>
        <v>129.37455</v>
      </c>
      <c r="F10" s="7">
        <v>1</v>
      </c>
      <c r="G10" s="7">
        <f>E10*F10</f>
        <v>129.37455</v>
      </c>
      <c r="H10" s="8">
        <f t="shared" si="0"/>
        <v>4.7916499999999997</v>
      </c>
      <c r="I10" s="8"/>
      <c r="J10" s="8"/>
      <c r="K10" s="9"/>
    </row>
    <row r="11" spans="1:11" ht="25" x14ac:dyDescent="0.25">
      <c r="A11" s="7"/>
      <c r="B11" s="7"/>
      <c r="C11" s="7"/>
      <c r="D11" s="7"/>
      <c r="E11" s="7"/>
      <c r="F11" s="7"/>
      <c r="G11" s="7"/>
      <c r="H11" s="8"/>
      <c r="I11" s="8"/>
      <c r="J11" s="8"/>
      <c r="K11" s="9"/>
    </row>
    <row r="12" spans="1:11" ht="25" x14ac:dyDescent="0.25">
      <c r="A12" s="7"/>
      <c r="B12" s="7"/>
      <c r="C12" s="7"/>
      <c r="D12" s="7"/>
      <c r="E12" s="11">
        <f>SUM(E8:E11)</f>
        <v>313.87455</v>
      </c>
      <c r="F12" s="7"/>
      <c r="G12" s="11">
        <f>SUM(G8:G11)</f>
        <v>1173.37455</v>
      </c>
      <c r="H12" s="11">
        <f>SUM(H8:H11)</f>
        <v>43.458316666666668</v>
      </c>
      <c r="I12" s="8"/>
      <c r="J12" s="8"/>
      <c r="K12" s="9"/>
    </row>
    <row r="13" spans="1:11" ht="25" x14ac:dyDescent="0.25">
      <c r="A13" s="7"/>
      <c r="B13" s="7"/>
      <c r="C13" s="7"/>
      <c r="D13" s="7"/>
      <c r="E13" s="7"/>
      <c r="F13" s="7"/>
      <c r="G13" s="12"/>
      <c r="H13" s="8"/>
      <c r="I13" s="8"/>
      <c r="J13" s="8"/>
      <c r="K13" s="9"/>
    </row>
    <row r="14" spans="1:11" ht="25" x14ac:dyDescent="0.25">
      <c r="A14" s="6" t="s">
        <v>247</v>
      </c>
      <c r="B14" s="7"/>
      <c r="C14" s="7"/>
      <c r="D14" s="7"/>
      <c r="E14" s="7"/>
      <c r="F14" s="7"/>
      <c r="G14" s="7"/>
      <c r="H14" s="13">
        <f>H12-(H44+H23+H29)</f>
        <v>32.787875731823064</v>
      </c>
      <c r="I14" s="8"/>
      <c r="J14" s="8"/>
      <c r="K14" s="9"/>
    </row>
    <row r="15" spans="1:11" ht="25" x14ac:dyDescent="0.25">
      <c r="A15" s="7"/>
      <c r="B15" s="7"/>
      <c r="C15" s="7"/>
      <c r="D15" s="7"/>
      <c r="E15" s="7"/>
      <c r="F15" s="7"/>
      <c r="G15" s="7"/>
      <c r="H15" s="8"/>
      <c r="I15" s="8"/>
      <c r="J15" s="8"/>
      <c r="K15" s="9"/>
    </row>
    <row r="16" spans="1:11" ht="25" x14ac:dyDescent="0.25">
      <c r="A16" s="6" t="s">
        <v>262</v>
      </c>
      <c r="B16" s="7"/>
      <c r="C16" s="7"/>
      <c r="D16" s="7"/>
      <c r="E16" s="7"/>
      <c r="F16" s="7"/>
      <c r="G16" s="7"/>
      <c r="H16" s="14">
        <f>H44+H23+H29</f>
        <v>10.670440934843606</v>
      </c>
      <c r="I16" s="8"/>
      <c r="J16" s="8"/>
      <c r="K16" s="9"/>
    </row>
    <row r="17" spans="1:11" ht="25" x14ac:dyDescent="0.25">
      <c r="A17" s="6"/>
      <c r="B17" s="7"/>
      <c r="C17" s="7"/>
      <c r="D17" s="7"/>
      <c r="E17" s="7"/>
      <c r="F17" s="7"/>
      <c r="G17" s="7"/>
      <c r="H17" s="15"/>
      <c r="I17" s="8"/>
      <c r="J17" s="8"/>
      <c r="K17" s="9"/>
    </row>
    <row r="18" spans="1:11" ht="25" x14ac:dyDescent="0.25">
      <c r="A18" s="6"/>
      <c r="B18" s="7"/>
      <c r="C18" s="7"/>
      <c r="D18" s="7"/>
      <c r="E18" s="7"/>
      <c r="F18" s="7"/>
      <c r="G18" s="7"/>
      <c r="H18" s="15"/>
      <c r="I18" s="8"/>
      <c r="J18" s="8"/>
      <c r="K18" s="9"/>
    </row>
    <row r="19" spans="1:11" ht="25" x14ac:dyDescent="0.25">
      <c r="A19" s="7"/>
      <c r="B19" s="7"/>
      <c r="C19" s="7"/>
      <c r="D19" s="7"/>
      <c r="E19" s="7"/>
      <c r="F19" s="7"/>
      <c r="G19" s="7"/>
      <c r="H19" s="8"/>
      <c r="I19" s="8"/>
      <c r="J19" s="8"/>
      <c r="K19" s="9"/>
    </row>
    <row r="20" spans="1:11" ht="25" x14ac:dyDescent="0.25">
      <c r="A20" s="6" t="s">
        <v>256</v>
      </c>
      <c r="B20" s="6" t="s">
        <v>240</v>
      </c>
      <c r="C20" s="6" t="s">
        <v>241</v>
      </c>
      <c r="D20" s="6" t="s">
        <v>242</v>
      </c>
      <c r="E20" s="6" t="s">
        <v>261</v>
      </c>
      <c r="F20" s="6" t="s">
        <v>272</v>
      </c>
      <c r="G20" s="6" t="s">
        <v>245</v>
      </c>
      <c r="H20" s="6" t="s">
        <v>245</v>
      </c>
      <c r="I20" s="6" t="s">
        <v>260</v>
      </c>
      <c r="J20" s="6" t="s">
        <v>260</v>
      </c>
      <c r="K20" s="9"/>
    </row>
    <row r="21" spans="1:11" ht="25" x14ac:dyDescent="0.25">
      <c r="A21" s="6"/>
      <c r="B21" s="6" t="s">
        <v>254</v>
      </c>
      <c r="C21" s="6" t="s">
        <v>254</v>
      </c>
      <c r="D21" s="6" t="s">
        <v>254</v>
      </c>
      <c r="E21" s="6" t="s">
        <v>255</v>
      </c>
      <c r="F21" s="6"/>
      <c r="G21" s="6" t="s">
        <v>255</v>
      </c>
      <c r="H21" s="6" t="s">
        <v>50</v>
      </c>
      <c r="I21" s="6" t="s">
        <v>259</v>
      </c>
      <c r="J21" s="6" t="s">
        <v>104</v>
      </c>
      <c r="K21" s="9"/>
    </row>
    <row r="22" spans="1:11" ht="25" x14ac:dyDescent="0.25">
      <c r="A22" s="7"/>
      <c r="B22" s="7"/>
      <c r="C22" s="7"/>
      <c r="D22" s="7"/>
      <c r="E22" s="7"/>
      <c r="F22" s="7"/>
      <c r="G22" s="7"/>
      <c r="H22" s="8"/>
      <c r="I22" s="8"/>
      <c r="J22" s="8"/>
      <c r="K22" s="9"/>
    </row>
    <row r="23" spans="1:11" ht="25" x14ac:dyDescent="0.25">
      <c r="A23" s="7" t="s">
        <v>257</v>
      </c>
      <c r="B23" s="16">
        <f>12.66667+1.58333</f>
        <v>14.25</v>
      </c>
      <c r="C23" s="16">
        <v>0.66666999999999998</v>
      </c>
      <c r="D23" s="16">
        <v>2</v>
      </c>
      <c r="E23" s="17">
        <f>B23*C23*D23</f>
        <v>19.000094999999998</v>
      </c>
      <c r="F23" s="7">
        <v>1</v>
      </c>
      <c r="G23" s="18">
        <f>E23*F23</f>
        <v>19.000094999999998</v>
      </c>
      <c r="H23" s="42">
        <f>G23/27</f>
        <v>0.70370722222222215</v>
      </c>
      <c r="I23" s="23">
        <f>B23*D23*F23</f>
        <v>28.5</v>
      </c>
      <c r="J23" s="18">
        <f>I23/9</f>
        <v>3.1666666666666665</v>
      </c>
      <c r="K23" s="9"/>
    </row>
    <row r="24" spans="1:11" ht="25" x14ac:dyDescent="0.25">
      <c r="A24" s="7"/>
      <c r="B24" s="7"/>
      <c r="C24" s="7"/>
      <c r="D24" s="7"/>
      <c r="E24" s="7"/>
      <c r="F24" s="7"/>
      <c r="G24" s="7"/>
      <c r="H24" s="8"/>
      <c r="I24" s="8"/>
      <c r="J24" s="8"/>
      <c r="K24" s="9"/>
    </row>
    <row r="25" spans="1:11" ht="25" x14ac:dyDescent="0.25">
      <c r="A25" s="7"/>
      <c r="B25" s="7"/>
      <c r="C25" s="7"/>
      <c r="D25" s="7"/>
      <c r="E25" s="7"/>
      <c r="F25" s="7"/>
      <c r="G25" s="7"/>
      <c r="H25" s="8"/>
      <c r="I25" s="8"/>
      <c r="J25" s="8"/>
      <c r="K25" s="9"/>
    </row>
    <row r="26" spans="1:11" ht="25" x14ac:dyDescent="0.25">
      <c r="A26" s="20" t="s">
        <v>263</v>
      </c>
      <c r="B26" s="6" t="s">
        <v>240</v>
      </c>
      <c r="C26" s="6" t="s">
        <v>241</v>
      </c>
      <c r="D26" s="6" t="s">
        <v>242</v>
      </c>
      <c r="E26" s="6" t="s">
        <v>261</v>
      </c>
      <c r="F26" s="6" t="s">
        <v>272</v>
      </c>
      <c r="G26" s="6" t="s">
        <v>245</v>
      </c>
      <c r="H26" s="6" t="s">
        <v>245</v>
      </c>
      <c r="I26" s="8"/>
      <c r="J26" s="8"/>
      <c r="K26" s="9"/>
    </row>
    <row r="27" spans="1:11" ht="25" x14ac:dyDescent="0.25">
      <c r="A27" s="7"/>
      <c r="B27" s="6" t="s">
        <v>254</v>
      </c>
      <c r="C27" s="6" t="s">
        <v>254</v>
      </c>
      <c r="D27" s="6" t="s">
        <v>254</v>
      </c>
      <c r="E27" s="6" t="s">
        <v>255</v>
      </c>
      <c r="F27" s="6"/>
      <c r="G27" s="6" t="s">
        <v>255</v>
      </c>
      <c r="H27" s="6" t="s">
        <v>50</v>
      </c>
      <c r="I27" s="8"/>
      <c r="J27" s="8"/>
      <c r="K27" s="9"/>
    </row>
    <row r="28" spans="1:11" ht="25" x14ac:dyDescent="0.25">
      <c r="A28" s="7"/>
      <c r="B28" s="7"/>
      <c r="C28" s="7"/>
      <c r="D28" s="7"/>
      <c r="E28" s="7"/>
      <c r="F28" s="7"/>
      <c r="G28" s="7"/>
      <c r="H28" s="8"/>
      <c r="I28" s="8"/>
      <c r="J28" s="8"/>
      <c r="K28" s="9"/>
    </row>
    <row r="29" spans="1:11" ht="25" x14ac:dyDescent="0.25">
      <c r="A29" s="21" t="s">
        <v>269</v>
      </c>
      <c r="B29" s="16">
        <f>12.66667+1.583333</f>
        <v>14.250003</v>
      </c>
      <c r="C29" s="16">
        <v>0.66666999999999998</v>
      </c>
      <c r="D29" s="7">
        <v>1</v>
      </c>
      <c r="E29" s="22">
        <f>B29*C29*D29</f>
        <v>9.5000495000100003</v>
      </c>
      <c r="F29" s="7">
        <v>1</v>
      </c>
      <c r="G29" s="22">
        <f>E29*F29</f>
        <v>9.5000495000100003</v>
      </c>
      <c r="H29" s="17">
        <f>G29/27</f>
        <v>0.35185368518555554</v>
      </c>
      <c r="I29" s="8"/>
      <c r="J29" s="8"/>
      <c r="K29" s="9"/>
    </row>
    <row r="30" spans="1:11" ht="25" x14ac:dyDescent="0.25">
      <c r="A30" s="21"/>
      <c r="B30" s="7"/>
      <c r="C30" s="7"/>
      <c r="D30" s="7"/>
      <c r="E30" s="7"/>
      <c r="F30" s="7"/>
      <c r="G30" s="7"/>
      <c r="H30" s="10"/>
      <c r="I30" s="8"/>
      <c r="J30" s="8"/>
      <c r="K30" s="9"/>
    </row>
    <row r="31" spans="1:11" ht="25" x14ac:dyDescent="0.25">
      <c r="A31" s="21"/>
      <c r="B31" s="7"/>
      <c r="C31" s="7"/>
      <c r="D31" s="7"/>
      <c r="E31" s="7"/>
      <c r="F31" s="7"/>
      <c r="G31" s="7"/>
      <c r="H31" s="10"/>
      <c r="I31" s="8"/>
      <c r="J31" s="8"/>
      <c r="K31" s="9"/>
    </row>
    <row r="32" spans="1:11" ht="25" x14ac:dyDescent="0.25">
      <c r="A32" s="6" t="s">
        <v>270</v>
      </c>
      <c r="B32" s="7"/>
      <c r="C32" s="7"/>
      <c r="D32" s="7"/>
      <c r="E32" s="7"/>
      <c r="F32" s="7"/>
      <c r="G32" s="7"/>
      <c r="H32" s="8"/>
      <c r="I32" s="8"/>
      <c r="J32" s="8"/>
      <c r="K32" s="9"/>
    </row>
    <row r="33" spans="1:11" ht="25" x14ac:dyDescent="0.25">
      <c r="A33" s="6" t="s">
        <v>251</v>
      </c>
      <c r="B33" s="7"/>
      <c r="C33" s="7"/>
      <c r="D33" s="7"/>
      <c r="E33" s="7"/>
      <c r="F33" s="7"/>
      <c r="G33" s="7"/>
      <c r="H33" s="8"/>
      <c r="I33" s="8"/>
      <c r="J33" s="8"/>
      <c r="K33" s="9"/>
    </row>
    <row r="34" spans="1:11" ht="25" x14ac:dyDescent="0.25">
      <c r="A34" s="7"/>
      <c r="B34" s="7"/>
      <c r="C34" s="7"/>
      <c r="D34" s="7"/>
      <c r="E34" s="7"/>
      <c r="F34" s="7"/>
      <c r="G34" s="7"/>
      <c r="H34" s="8"/>
      <c r="I34" s="8"/>
      <c r="J34" s="8"/>
      <c r="K34" s="9"/>
    </row>
    <row r="35" spans="1:11" ht="25" x14ac:dyDescent="0.25">
      <c r="A35" s="6" t="s">
        <v>44</v>
      </c>
      <c r="B35" s="6" t="s">
        <v>240</v>
      </c>
      <c r="C35" s="6" t="s">
        <v>241</v>
      </c>
      <c r="D35" s="6" t="s">
        <v>242</v>
      </c>
      <c r="E35" s="6" t="s">
        <v>246</v>
      </c>
      <c r="F35" s="6" t="s">
        <v>272</v>
      </c>
      <c r="G35" s="6" t="s">
        <v>245</v>
      </c>
      <c r="H35" s="6" t="s">
        <v>245</v>
      </c>
      <c r="I35" s="8"/>
      <c r="J35" s="8"/>
      <c r="K35" s="9"/>
    </row>
    <row r="36" spans="1:11" ht="25" x14ac:dyDescent="0.25">
      <c r="A36" s="7"/>
      <c r="B36" s="6" t="s">
        <v>254</v>
      </c>
      <c r="C36" s="6" t="s">
        <v>254</v>
      </c>
      <c r="D36" s="6" t="s">
        <v>254</v>
      </c>
      <c r="E36" s="6" t="s">
        <v>255</v>
      </c>
      <c r="F36" s="6"/>
      <c r="G36" s="6" t="s">
        <v>255</v>
      </c>
      <c r="H36" s="6" t="s">
        <v>50</v>
      </c>
      <c r="I36" s="8"/>
      <c r="J36" s="8"/>
      <c r="K36" s="9"/>
    </row>
    <row r="37" spans="1:11" ht="25" x14ac:dyDescent="0.25">
      <c r="A37" s="7"/>
      <c r="B37" s="6"/>
      <c r="C37" s="6"/>
      <c r="D37" s="6"/>
      <c r="E37" s="6"/>
      <c r="F37" s="6"/>
      <c r="G37" s="6"/>
      <c r="H37" s="6"/>
      <c r="I37" s="8"/>
      <c r="J37" s="8"/>
      <c r="K37" s="9"/>
    </row>
    <row r="38" spans="1:11" ht="25" x14ac:dyDescent="0.25">
      <c r="A38" s="7" t="s">
        <v>253</v>
      </c>
      <c r="B38" s="7">
        <v>4</v>
      </c>
      <c r="C38" s="7">
        <v>4</v>
      </c>
      <c r="D38" s="7">
        <v>1.5</v>
      </c>
      <c r="E38" s="7">
        <f>B38*C38*D38</f>
        <v>24</v>
      </c>
      <c r="F38" s="7">
        <v>8</v>
      </c>
      <c r="G38" s="7">
        <f>E38*F38</f>
        <v>192</v>
      </c>
      <c r="H38" s="18">
        <f>G38/27</f>
        <v>7.1111111111111107</v>
      </c>
      <c r="I38" s="8"/>
      <c r="J38" s="8"/>
      <c r="K38" s="9"/>
    </row>
    <row r="39" spans="1:11" ht="25" x14ac:dyDescent="0.25">
      <c r="A39" s="7" t="s">
        <v>253</v>
      </c>
      <c r="B39" s="7">
        <v>3</v>
      </c>
      <c r="C39" s="7">
        <v>3</v>
      </c>
      <c r="D39" s="7">
        <v>1.5</v>
      </c>
      <c r="E39" s="7">
        <f t="shared" ref="E39:E42" si="1">B39*C39*D39</f>
        <v>13.5</v>
      </c>
      <c r="F39" s="7">
        <v>2</v>
      </c>
      <c r="G39" s="7">
        <f t="shared" ref="G39:G42" si="2">E39*F39</f>
        <v>27</v>
      </c>
      <c r="H39" s="18">
        <f t="shared" ref="H39:H42" si="3">G39/27</f>
        <v>1</v>
      </c>
      <c r="I39" s="8"/>
      <c r="J39" s="19">
        <f>SUM(H38:H40)</f>
        <v>9.175922222222221</v>
      </c>
      <c r="K39" s="9"/>
    </row>
    <row r="40" spans="1:11" ht="25" x14ac:dyDescent="0.25">
      <c r="A40" s="7" t="s">
        <v>252</v>
      </c>
      <c r="B40" s="7">
        <v>9.5832999999999995</v>
      </c>
      <c r="C40" s="7">
        <v>2</v>
      </c>
      <c r="D40" s="7">
        <v>1.5</v>
      </c>
      <c r="E40" s="7">
        <f t="shared" si="1"/>
        <v>28.749899999999997</v>
      </c>
      <c r="F40" s="7">
        <v>1</v>
      </c>
      <c r="G40" s="7">
        <f t="shared" si="2"/>
        <v>28.749899999999997</v>
      </c>
      <c r="H40" s="18">
        <f t="shared" si="3"/>
        <v>1.0648111111111109</v>
      </c>
      <c r="I40" s="8"/>
      <c r="J40" s="8"/>
      <c r="K40" s="9"/>
    </row>
    <row r="41" spans="1:11" ht="25" x14ac:dyDescent="0.25">
      <c r="A41" s="7" t="s">
        <v>267</v>
      </c>
      <c r="B41" s="16">
        <v>1.3333330000000001</v>
      </c>
      <c r="C41" s="7">
        <v>1</v>
      </c>
      <c r="D41" s="7">
        <v>1</v>
      </c>
      <c r="E41" s="23">
        <f t="shared" si="1"/>
        <v>1.3333330000000001</v>
      </c>
      <c r="F41" s="7">
        <v>8</v>
      </c>
      <c r="G41" s="24">
        <f t="shared" si="2"/>
        <v>10.666664000000001</v>
      </c>
      <c r="H41" s="18">
        <f t="shared" si="3"/>
        <v>0.39506162962962965</v>
      </c>
      <c r="I41" s="8"/>
      <c r="J41" s="8"/>
      <c r="K41" s="9"/>
    </row>
    <row r="42" spans="1:11" ht="25" x14ac:dyDescent="0.25">
      <c r="A42" s="7" t="s">
        <v>268</v>
      </c>
      <c r="B42" s="16">
        <v>1.3333330000000001</v>
      </c>
      <c r="C42" s="16">
        <v>0.66666999999999998</v>
      </c>
      <c r="D42" s="16">
        <v>0.66666999999999998</v>
      </c>
      <c r="E42" s="23">
        <f t="shared" si="1"/>
        <v>0.59259837038370367</v>
      </c>
      <c r="F42" s="7">
        <v>2</v>
      </c>
      <c r="G42" s="23">
        <f t="shared" si="2"/>
        <v>1.1851967407674073</v>
      </c>
      <c r="H42" s="18">
        <f t="shared" si="3"/>
        <v>4.3896175583978049E-2</v>
      </c>
      <c r="I42" s="8"/>
      <c r="J42" s="19">
        <f>SUM(H41:H42)</f>
        <v>0.43895780521360772</v>
      </c>
      <c r="K42" s="9"/>
    </row>
    <row r="43" spans="1:11" ht="25" x14ac:dyDescent="0.25">
      <c r="A43" s="7"/>
      <c r="B43" s="7"/>
      <c r="C43" s="7"/>
      <c r="D43" s="7"/>
      <c r="E43" s="7"/>
      <c r="F43" s="7"/>
      <c r="G43" s="7"/>
      <c r="H43" s="7"/>
      <c r="I43" s="8"/>
      <c r="J43" s="8"/>
      <c r="K43" s="9"/>
    </row>
    <row r="44" spans="1:11" ht="25" x14ac:dyDescent="0.25">
      <c r="A44" s="7"/>
      <c r="B44" s="7"/>
      <c r="C44" s="7"/>
      <c r="D44" s="7"/>
      <c r="E44" s="25">
        <f>SUM(E38:E43)</f>
        <v>68.17583137038369</v>
      </c>
      <c r="F44" s="7"/>
      <c r="G44" s="25">
        <f>SUM(G38:G43)</f>
        <v>259.60176074076742</v>
      </c>
      <c r="H44" s="41">
        <f>SUM(H38:H43)</f>
        <v>9.614880027435829</v>
      </c>
      <c r="I44" s="8"/>
      <c r="J44" s="8"/>
      <c r="K44" s="9"/>
    </row>
    <row r="45" spans="1:11" ht="25" x14ac:dyDescent="0.25">
      <c r="A45" s="7"/>
      <c r="B45" s="7"/>
      <c r="C45" s="7"/>
      <c r="D45" s="7"/>
      <c r="E45" s="7"/>
      <c r="F45" s="7"/>
      <c r="G45" s="6"/>
      <c r="H45" s="15"/>
      <c r="I45" s="8"/>
      <c r="J45" s="8"/>
      <c r="K45" s="9"/>
    </row>
    <row r="46" spans="1:11" ht="25" x14ac:dyDescent="0.25">
      <c r="A46" s="7"/>
      <c r="B46" s="7"/>
      <c r="C46" s="7"/>
      <c r="D46" s="7"/>
      <c r="E46" s="7"/>
      <c r="F46" s="7"/>
      <c r="G46" s="6"/>
      <c r="H46" s="15"/>
      <c r="I46" s="8"/>
      <c r="J46" s="8"/>
      <c r="K46" s="9"/>
    </row>
    <row r="47" spans="1:11" ht="25" x14ac:dyDescent="0.25">
      <c r="A47" s="6" t="s">
        <v>264</v>
      </c>
      <c r="B47" s="6" t="s">
        <v>240</v>
      </c>
      <c r="C47" s="7"/>
      <c r="D47" s="7"/>
      <c r="E47" s="7"/>
      <c r="F47" s="7"/>
      <c r="G47" s="7"/>
      <c r="H47" s="8"/>
      <c r="I47" s="8"/>
      <c r="J47" s="8"/>
      <c r="K47" s="9"/>
    </row>
    <row r="48" spans="1:11" ht="25" x14ac:dyDescent="0.25">
      <c r="A48" s="7"/>
      <c r="B48" s="6" t="s">
        <v>254</v>
      </c>
      <c r="C48" s="7"/>
      <c r="D48" s="7"/>
      <c r="E48" s="7"/>
      <c r="F48" s="7"/>
      <c r="G48" s="7"/>
      <c r="H48" s="8"/>
      <c r="I48" s="8"/>
      <c r="J48" s="8"/>
      <c r="K48" s="9"/>
    </row>
    <row r="49" spans="1:11" ht="25" x14ac:dyDescent="0.25">
      <c r="A49" s="7"/>
      <c r="B49" s="6"/>
      <c r="C49" s="7"/>
      <c r="D49" s="7"/>
      <c r="E49" s="7"/>
      <c r="F49" s="7"/>
      <c r="G49" s="7"/>
      <c r="H49" s="8"/>
      <c r="I49" s="8"/>
      <c r="J49" s="8"/>
      <c r="K49" s="9"/>
    </row>
    <row r="50" spans="1:11" ht="25" x14ac:dyDescent="0.25">
      <c r="A50" s="7" t="s">
        <v>265</v>
      </c>
      <c r="B50" s="7"/>
      <c r="C50" s="7"/>
      <c r="D50" s="7"/>
      <c r="E50" s="7"/>
      <c r="F50" s="7"/>
      <c r="G50" s="7"/>
      <c r="H50" s="8"/>
      <c r="I50" s="8"/>
      <c r="J50" s="8"/>
      <c r="K50" s="9"/>
    </row>
    <row r="51" spans="1:11" ht="25" x14ac:dyDescent="0.25">
      <c r="A51" s="7" t="s">
        <v>266</v>
      </c>
      <c r="B51" s="7"/>
      <c r="C51" s="7"/>
      <c r="D51" s="7"/>
      <c r="E51" s="7"/>
      <c r="F51" s="7"/>
      <c r="G51" s="7"/>
      <c r="H51" s="8"/>
      <c r="I51" s="8"/>
      <c r="J51" s="8"/>
      <c r="K51" s="9"/>
    </row>
    <row r="52" spans="1:11" ht="25" x14ac:dyDescent="0.25">
      <c r="A52" s="7" t="s">
        <v>252</v>
      </c>
      <c r="B52" s="7"/>
      <c r="C52" s="7"/>
      <c r="D52" s="7"/>
      <c r="E52" s="7"/>
      <c r="F52" s="7"/>
      <c r="G52" s="7"/>
      <c r="H52" s="8"/>
      <c r="I52" s="8"/>
      <c r="J52" s="8"/>
      <c r="K52" s="9"/>
    </row>
    <row r="53" spans="1:11" ht="25" x14ac:dyDescent="0.25">
      <c r="A53" s="7" t="s">
        <v>271</v>
      </c>
      <c r="B53" s="7"/>
      <c r="C53" s="7"/>
      <c r="D53" s="7"/>
      <c r="E53" s="7"/>
      <c r="F53" s="7"/>
      <c r="G53" s="7"/>
      <c r="H53" s="8"/>
      <c r="I53" s="8"/>
      <c r="J53" s="8"/>
      <c r="K53" s="9"/>
    </row>
    <row r="54" spans="1:11" ht="25" x14ac:dyDescent="0.25">
      <c r="A54" s="7"/>
      <c r="B54" s="7"/>
      <c r="C54" s="7"/>
      <c r="D54" s="7"/>
      <c r="E54" s="7"/>
      <c r="F54" s="7"/>
      <c r="G54" s="7"/>
      <c r="H54" s="8"/>
      <c r="I54" s="8"/>
      <c r="J54" s="8"/>
      <c r="K54" s="9"/>
    </row>
    <row r="55" spans="1:11" ht="25" x14ac:dyDescent="0.25">
      <c r="A55" s="6" t="s">
        <v>45</v>
      </c>
      <c r="B55" s="6" t="s">
        <v>240</v>
      </c>
      <c r="C55" s="6" t="s">
        <v>241</v>
      </c>
      <c r="D55" s="6" t="s">
        <v>290</v>
      </c>
      <c r="E55" s="6" t="s">
        <v>258</v>
      </c>
      <c r="F55" s="6" t="s">
        <v>272</v>
      </c>
      <c r="G55" s="6" t="s">
        <v>260</v>
      </c>
      <c r="H55" s="6" t="s">
        <v>260</v>
      </c>
      <c r="I55" s="8"/>
      <c r="J55" s="8"/>
      <c r="K55" s="9"/>
    </row>
    <row r="56" spans="1:11" ht="25" x14ac:dyDescent="0.25">
      <c r="A56" s="7"/>
      <c r="B56" s="6" t="s">
        <v>254</v>
      </c>
      <c r="C56" s="6" t="s">
        <v>254</v>
      </c>
      <c r="D56" s="6"/>
      <c r="E56" s="6" t="s">
        <v>259</v>
      </c>
      <c r="F56" s="7"/>
      <c r="G56" s="6" t="s">
        <v>259</v>
      </c>
      <c r="H56" s="6" t="s">
        <v>104</v>
      </c>
      <c r="I56" s="8"/>
      <c r="J56" s="8"/>
      <c r="K56" s="9"/>
    </row>
    <row r="57" spans="1:11" ht="25" x14ac:dyDescent="0.25">
      <c r="A57" s="7"/>
      <c r="B57" s="6"/>
      <c r="C57" s="7"/>
      <c r="D57" s="7"/>
      <c r="E57" s="7"/>
      <c r="F57" s="7"/>
      <c r="G57" s="7"/>
      <c r="H57" s="7"/>
      <c r="I57" s="8"/>
      <c r="J57" s="8"/>
      <c r="K57" s="9"/>
    </row>
    <row r="58" spans="1:11" ht="25" x14ac:dyDescent="0.25">
      <c r="A58" s="7" t="s">
        <v>265</v>
      </c>
      <c r="B58" s="7">
        <v>4</v>
      </c>
      <c r="C58" s="7">
        <v>1.5</v>
      </c>
      <c r="D58" s="7">
        <v>4</v>
      </c>
      <c r="E58" s="7">
        <f>B58*C58*D58</f>
        <v>24</v>
      </c>
      <c r="F58" s="7">
        <v>8</v>
      </c>
      <c r="G58" s="7">
        <f>E58*F58</f>
        <v>192</v>
      </c>
      <c r="H58" s="26">
        <f>G58/9</f>
        <v>21.333333333333332</v>
      </c>
      <c r="I58" s="8"/>
      <c r="J58" s="8"/>
      <c r="K58" s="9"/>
    </row>
    <row r="59" spans="1:11" ht="25" x14ac:dyDescent="0.25">
      <c r="A59" s="7" t="s">
        <v>266</v>
      </c>
      <c r="B59" s="7">
        <v>3</v>
      </c>
      <c r="C59" s="7">
        <v>1.5</v>
      </c>
      <c r="D59" s="7">
        <v>4</v>
      </c>
      <c r="E59" s="7">
        <f t="shared" ref="E59:E61" si="4">B59*C59*D59</f>
        <v>18</v>
      </c>
      <c r="F59" s="7">
        <v>2</v>
      </c>
      <c r="G59" s="7">
        <f t="shared" ref="G59:G61" si="5">E59*F59</f>
        <v>36</v>
      </c>
      <c r="H59" s="26">
        <f t="shared" ref="H59" si="6">G59/9</f>
        <v>4</v>
      </c>
      <c r="I59" s="8"/>
      <c r="J59" s="8"/>
      <c r="K59" s="9"/>
    </row>
    <row r="60" spans="1:11" ht="25" x14ac:dyDescent="0.25">
      <c r="A60" s="7" t="s">
        <v>252</v>
      </c>
      <c r="B60" s="7">
        <v>9.5832999999999995</v>
      </c>
      <c r="C60" s="7">
        <v>1.5</v>
      </c>
      <c r="D60" s="7">
        <v>2</v>
      </c>
      <c r="E60" s="7">
        <f t="shared" si="4"/>
        <v>28.749899999999997</v>
      </c>
      <c r="F60" s="7">
        <v>1</v>
      </c>
      <c r="G60" s="7">
        <f t="shared" si="5"/>
        <v>28.749899999999997</v>
      </c>
      <c r="H60" s="26">
        <f t="shared" ref="H60" si="7">G60/9</f>
        <v>3.194433333333333</v>
      </c>
      <c r="I60" s="8"/>
      <c r="J60" s="19">
        <f>SUM(H58:H60)</f>
        <v>28.527766666666665</v>
      </c>
      <c r="K60" s="9"/>
    </row>
    <row r="61" spans="1:11" ht="25" x14ac:dyDescent="0.25">
      <c r="A61" s="7" t="s">
        <v>271</v>
      </c>
      <c r="B61" s="16">
        <f>12.66667+1.5833333</f>
        <v>14.250003299999999</v>
      </c>
      <c r="C61" s="16">
        <v>0.66666999999999998</v>
      </c>
      <c r="D61" s="18">
        <v>2</v>
      </c>
      <c r="E61" s="23">
        <f t="shared" si="4"/>
        <v>19.000099400021998</v>
      </c>
      <c r="F61" s="7">
        <v>1</v>
      </c>
      <c r="G61" s="18">
        <f t="shared" si="5"/>
        <v>19.000099400021998</v>
      </c>
      <c r="H61" s="26">
        <f t="shared" ref="H61" si="8">G61/9</f>
        <v>2.1111221555579998</v>
      </c>
      <c r="I61" s="8"/>
      <c r="J61" s="19">
        <f>SUM(H61)</f>
        <v>2.1111221555579998</v>
      </c>
      <c r="K61" s="9"/>
    </row>
    <row r="62" spans="1:11" ht="25" x14ac:dyDescent="0.25">
      <c r="A62" s="7"/>
      <c r="B62" s="7"/>
      <c r="C62" s="7"/>
      <c r="D62" s="7"/>
      <c r="E62" s="7"/>
      <c r="F62" s="7"/>
      <c r="G62" s="7"/>
      <c r="H62" s="7"/>
      <c r="I62" s="8"/>
      <c r="J62" s="8"/>
      <c r="K62" s="9"/>
    </row>
    <row r="63" spans="1:11" ht="25" x14ac:dyDescent="0.25">
      <c r="A63" s="7"/>
      <c r="B63" s="7"/>
      <c r="C63" s="7"/>
      <c r="D63" s="7"/>
      <c r="E63" s="7"/>
      <c r="F63" s="7"/>
      <c r="G63" s="7"/>
      <c r="H63" s="27">
        <f>SUM(H58:H62)</f>
        <v>30.638888822224665</v>
      </c>
      <c r="I63" s="8"/>
      <c r="J63" s="27">
        <f>SUM(J58:J62)</f>
        <v>30.638888822224665</v>
      </c>
      <c r="K63" s="9"/>
    </row>
    <row r="64" spans="1:11" ht="25" x14ac:dyDescent="0.25">
      <c r="A64" s="7"/>
      <c r="B64" s="7"/>
      <c r="C64" s="7"/>
      <c r="D64" s="7"/>
      <c r="E64" s="7"/>
      <c r="F64" s="7"/>
      <c r="G64" s="7"/>
      <c r="H64" s="8"/>
      <c r="I64" s="8"/>
      <c r="J64" s="8"/>
      <c r="K64" s="9"/>
    </row>
    <row r="65" spans="1:11" ht="25" x14ac:dyDescent="0.25">
      <c r="A65" s="7"/>
      <c r="B65" s="7"/>
      <c r="C65" s="7"/>
      <c r="D65" s="7"/>
      <c r="E65" s="7"/>
      <c r="F65" s="7"/>
      <c r="G65" s="7"/>
      <c r="H65" s="8"/>
      <c r="I65" s="8"/>
      <c r="J65" s="8"/>
      <c r="K65" s="9"/>
    </row>
    <row r="66" spans="1:11" ht="25" x14ac:dyDescent="0.25">
      <c r="A66" s="6" t="s">
        <v>273</v>
      </c>
      <c r="B66" s="7"/>
      <c r="C66" s="7"/>
      <c r="D66" s="7"/>
      <c r="E66" s="7"/>
      <c r="F66" s="7"/>
      <c r="G66" s="7"/>
      <c r="H66" s="8"/>
      <c r="I66" s="8"/>
      <c r="J66" s="8"/>
      <c r="K66" s="9"/>
    </row>
    <row r="67" spans="1:11" ht="25" x14ac:dyDescent="0.25">
      <c r="A67" s="7"/>
      <c r="B67" s="7"/>
      <c r="C67" s="7"/>
      <c r="D67" s="7"/>
      <c r="E67" s="7"/>
      <c r="F67" s="7"/>
      <c r="G67" s="7"/>
      <c r="H67" s="8"/>
      <c r="I67" s="8"/>
      <c r="J67" s="8"/>
      <c r="K67" s="9"/>
    </row>
    <row r="68" spans="1:11" ht="25" x14ac:dyDescent="0.25">
      <c r="A68" s="6" t="s">
        <v>44</v>
      </c>
      <c r="B68" s="6" t="s">
        <v>240</v>
      </c>
      <c r="C68" s="6" t="s">
        <v>241</v>
      </c>
      <c r="D68" s="6" t="s">
        <v>286</v>
      </c>
      <c r="E68" s="6" t="s">
        <v>246</v>
      </c>
      <c r="F68" s="6" t="s">
        <v>272</v>
      </c>
      <c r="G68" s="6" t="s">
        <v>245</v>
      </c>
      <c r="H68" s="6" t="s">
        <v>245</v>
      </c>
      <c r="I68" s="8"/>
      <c r="J68" s="8"/>
      <c r="K68" s="9"/>
    </row>
    <row r="69" spans="1:11" ht="25" x14ac:dyDescent="0.25">
      <c r="A69" s="7"/>
      <c r="B69" s="6" t="s">
        <v>254</v>
      </c>
      <c r="C69" s="6" t="s">
        <v>254</v>
      </c>
      <c r="D69" s="6" t="s">
        <v>254</v>
      </c>
      <c r="E69" s="6" t="s">
        <v>255</v>
      </c>
      <c r="F69" s="6"/>
      <c r="G69" s="6" t="s">
        <v>255</v>
      </c>
      <c r="H69" s="6" t="s">
        <v>50</v>
      </c>
      <c r="I69" s="8"/>
      <c r="J69" s="8"/>
      <c r="K69" s="9"/>
    </row>
    <row r="70" spans="1:11" ht="25" x14ac:dyDescent="0.25">
      <c r="A70" s="7"/>
      <c r="B70" s="6"/>
      <c r="C70" s="6"/>
      <c r="D70" s="6"/>
      <c r="E70" s="6"/>
      <c r="F70" s="6"/>
      <c r="G70" s="6"/>
      <c r="H70" s="6"/>
      <c r="I70" s="8"/>
      <c r="J70" s="8"/>
      <c r="K70" s="9"/>
    </row>
    <row r="71" spans="1:11" ht="25" x14ac:dyDescent="0.25">
      <c r="A71" s="7" t="s">
        <v>275</v>
      </c>
      <c r="B71" s="7">
        <v>1</v>
      </c>
      <c r="C71" s="7">
        <v>1</v>
      </c>
      <c r="D71" s="7">
        <v>17.25</v>
      </c>
      <c r="E71" s="18">
        <f>B71*C71*D71</f>
        <v>17.25</v>
      </c>
      <c r="F71" s="7">
        <v>8</v>
      </c>
      <c r="G71" s="7">
        <f>E71*F71</f>
        <v>138</v>
      </c>
      <c r="H71" s="19">
        <f>G71/27</f>
        <v>5.1111111111111107</v>
      </c>
      <c r="I71" s="8"/>
      <c r="J71" s="8"/>
      <c r="K71" s="9"/>
    </row>
    <row r="72" spans="1:11" ht="25" x14ac:dyDescent="0.25">
      <c r="A72" s="7" t="s">
        <v>276</v>
      </c>
      <c r="B72" s="16">
        <v>0.66666999999999998</v>
      </c>
      <c r="C72" s="16">
        <v>0.66666999999999998</v>
      </c>
      <c r="D72" s="7">
        <v>17.917000000000002</v>
      </c>
      <c r="E72" s="18">
        <f t="shared" ref="E72:E92" si="9">B72*C72*D72</f>
        <v>7.9631907424213004</v>
      </c>
      <c r="F72" s="7">
        <v>2</v>
      </c>
      <c r="G72" s="18">
        <f t="shared" ref="G72:G92" si="10">E72*F72</f>
        <v>15.926381484842601</v>
      </c>
      <c r="H72" s="19">
        <f t="shared" ref="H72:H92" si="11">G72/27</f>
        <v>0.58986598092009634</v>
      </c>
      <c r="I72" s="8"/>
      <c r="J72" s="19">
        <f>SUM(H71:H72)</f>
        <v>5.7009770920312075</v>
      </c>
      <c r="K72" s="9"/>
    </row>
    <row r="73" spans="1:11" ht="25" x14ac:dyDescent="0.25">
      <c r="A73" s="7"/>
      <c r="B73" s="16"/>
      <c r="C73" s="16"/>
      <c r="D73" s="7"/>
      <c r="E73" s="18"/>
      <c r="F73" s="7"/>
      <c r="G73" s="18"/>
      <c r="H73" s="19"/>
      <c r="I73" s="8"/>
      <c r="J73" s="8"/>
      <c r="K73" s="9"/>
    </row>
    <row r="74" spans="1:11" ht="25" x14ac:dyDescent="0.25">
      <c r="A74" s="7" t="s">
        <v>287</v>
      </c>
      <c r="B74" s="7">
        <v>56.167000000000002</v>
      </c>
      <c r="C74" s="7">
        <v>1.583</v>
      </c>
      <c r="D74" s="7">
        <v>1.8332999999999999</v>
      </c>
      <c r="E74" s="18">
        <f t="shared" si="9"/>
        <v>163.00303142129999</v>
      </c>
      <c r="F74" s="7">
        <v>1</v>
      </c>
      <c r="G74" s="18">
        <f t="shared" ref="G74" si="12">E74*F74</f>
        <v>163.00303142129999</v>
      </c>
      <c r="H74" s="19">
        <f t="shared" si="11"/>
        <v>6.0371493118999995</v>
      </c>
      <c r="I74" s="8"/>
      <c r="J74" s="8"/>
      <c r="K74" s="9"/>
    </row>
    <row r="75" spans="1:11" ht="25" x14ac:dyDescent="0.25">
      <c r="A75" s="7" t="s">
        <v>277</v>
      </c>
      <c r="B75" s="7">
        <v>121.083</v>
      </c>
      <c r="C75" s="7">
        <v>1</v>
      </c>
      <c r="D75" s="7">
        <v>1.8332999999999999</v>
      </c>
      <c r="E75" s="18">
        <f t="shared" si="9"/>
        <v>221.98146389999999</v>
      </c>
      <c r="F75" s="7">
        <v>1</v>
      </c>
      <c r="G75" s="18">
        <f t="shared" si="10"/>
        <v>221.98146389999999</v>
      </c>
      <c r="H75" s="19">
        <f t="shared" si="11"/>
        <v>8.2215357000000004</v>
      </c>
      <c r="I75" s="8"/>
      <c r="J75" s="8"/>
      <c r="K75" s="9"/>
    </row>
    <row r="76" spans="1:11" ht="25" x14ac:dyDescent="0.25">
      <c r="A76" s="7" t="s">
        <v>288</v>
      </c>
      <c r="B76" s="7">
        <v>17.167000000000002</v>
      </c>
      <c r="C76" s="7">
        <v>0.5</v>
      </c>
      <c r="D76" s="7">
        <v>1.8332999999999999</v>
      </c>
      <c r="E76" s="18">
        <f t="shared" si="9"/>
        <v>15.73613055</v>
      </c>
      <c r="F76" s="7">
        <v>1</v>
      </c>
      <c r="G76" s="18">
        <f t="shared" si="10"/>
        <v>15.73613055</v>
      </c>
      <c r="H76" s="19">
        <f t="shared" si="11"/>
        <v>0.58281965000000002</v>
      </c>
      <c r="I76" s="8"/>
      <c r="J76" s="8" t="s">
        <v>358</v>
      </c>
      <c r="K76" s="9"/>
    </row>
    <row r="77" spans="1:11" ht="25" x14ac:dyDescent="0.25">
      <c r="A77" s="7" t="s">
        <v>278</v>
      </c>
      <c r="B77" s="7">
        <v>40.167000000000002</v>
      </c>
      <c r="C77" s="16">
        <v>0.66666999999999998</v>
      </c>
      <c r="D77" s="7">
        <v>1.3332999999999999</v>
      </c>
      <c r="E77" s="18">
        <f t="shared" si="9"/>
        <v>35.703285915536995</v>
      </c>
      <c r="F77" s="7">
        <v>1</v>
      </c>
      <c r="G77" s="18">
        <f t="shared" si="10"/>
        <v>35.703285915536995</v>
      </c>
      <c r="H77" s="19">
        <f t="shared" si="11"/>
        <v>1.3223439227976665</v>
      </c>
      <c r="I77" s="8"/>
      <c r="J77" s="8"/>
      <c r="K77" s="9"/>
    </row>
    <row r="78" spans="1:11" ht="25" x14ac:dyDescent="0.25">
      <c r="A78" s="7" t="s">
        <v>279</v>
      </c>
      <c r="B78" s="7">
        <v>35.667000000000002</v>
      </c>
      <c r="C78" s="16">
        <v>0.66666999999999998</v>
      </c>
      <c r="D78" s="7">
        <v>1</v>
      </c>
      <c r="E78" s="18">
        <f t="shared" si="9"/>
        <v>23.778118890000002</v>
      </c>
      <c r="F78" s="7">
        <v>1</v>
      </c>
      <c r="G78" s="18">
        <f t="shared" si="10"/>
        <v>23.778118890000002</v>
      </c>
      <c r="H78" s="19">
        <f t="shared" si="11"/>
        <v>0.88067107000000011</v>
      </c>
      <c r="I78" s="8"/>
      <c r="J78" s="8"/>
      <c r="K78" s="9"/>
    </row>
    <row r="79" spans="1:11" ht="25" x14ac:dyDescent="0.25">
      <c r="A79" s="7" t="s">
        <v>280</v>
      </c>
      <c r="B79" s="7">
        <v>21.667000000000002</v>
      </c>
      <c r="C79" s="7">
        <v>0.5</v>
      </c>
      <c r="D79" s="7">
        <v>1</v>
      </c>
      <c r="E79" s="18">
        <f t="shared" si="9"/>
        <v>10.833500000000001</v>
      </c>
      <c r="F79" s="7">
        <v>1</v>
      </c>
      <c r="G79" s="18">
        <f t="shared" si="10"/>
        <v>10.833500000000001</v>
      </c>
      <c r="H79" s="19">
        <f t="shared" si="11"/>
        <v>0.40124074074074079</v>
      </c>
      <c r="I79" s="8"/>
      <c r="J79" s="8"/>
      <c r="K79" s="9"/>
    </row>
    <row r="80" spans="1:11" ht="25" x14ac:dyDescent="0.25">
      <c r="A80" s="7"/>
      <c r="B80" s="7"/>
      <c r="C80" s="7"/>
      <c r="D80" s="7"/>
      <c r="E80" s="18"/>
      <c r="F80" s="7"/>
      <c r="G80" s="18"/>
      <c r="H80" s="19"/>
      <c r="I80" s="8"/>
      <c r="J80" s="8"/>
      <c r="K80" s="9"/>
    </row>
    <row r="81" spans="1:11" ht="25" x14ac:dyDescent="0.25">
      <c r="A81" s="7" t="s">
        <v>281</v>
      </c>
      <c r="B81" s="7">
        <v>6.0833000000000004</v>
      </c>
      <c r="C81" s="7">
        <v>5.4169999999999998</v>
      </c>
      <c r="D81" s="7">
        <v>0.5</v>
      </c>
      <c r="E81" s="18">
        <f t="shared" si="9"/>
        <v>16.476618049999999</v>
      </c>
      <c r="F81" s="7">
        <v>1</v>
      </c>
      <c r="G81" s="18">
        <f t="shared" si="10"/>
        <v>16.476618049999999</v>
      </c>
      <c r="H81" s="19">
        <f t="shared" si="11"/>
        <v>0.61024511296296291</v>
      </c>
      <c r="I81" s="8"/>
      <c r="J81" s="8"/>
      <c r="K81" s="9"/>
    </row>
    <row r="82" spans="1:11" ht="25" x14ac:dyDescent="0.25">
      <c r="A82" s="7"/>
      <c r="B82" s="7">
        <v>13.75</v>
      </c>
      <c r="C82" s="7">
        <v>7.1669999999999998</v>
      </c>
      <c r="D82" s="7">
        <v>0.5</v>
      </c>
      <c r="E82" s="18">
        <f t="shared" si="9"/>
        <v>49.273125</v>
      </c>
      <c r="F82" s="7">
        <v>1</v>
      </c>
      <c r="G82" s="18">
        <f t="shared" si="10"/>
        <v>49.273125</v>
      </c>
      <c r="H82" s="19">
        <f t="shared" si="11"/>
        <v>1.8249305555555555</v>
      </c>
      <c r="I82" s="8"/>
      <c r="J82" s="8"/>
      <c r="K82" s="9"/>
    </row>
    <row r="83" spans="1:11" ht="25" x14ac:dyDescent="0.25">
      <c r="A83" s="7"/>
      <c r="B83" s="7">
        <v>17.082999999999998</v>
      </c>
      <c r="C83" s="7">
        <v>31.667000000000002</v>
      </c>
      <c r="D83" s="7">
        <v>0.5</v>
      </c>
      <c r="E83" s="18">
        <f t="shared" si="9"/>
        <v>270.48368049999999</v>
      </c>
      <c r="F83" s="7">
        <v>1</v>
      </c>
      <c r="G83" s="18">
        <f t="shared" si="10"/>
        <v>270.48368049999999</v>
      </c>
      <c r="H83" s="19">
        <f t="shared" si="11"/>
        <v>10.017914092592592</v>
      </c>
      <c r="I83" s="8"/>
      <c r="J83" s="8"/>
      <c r="K83" s="9"/>
    </row>
    <row r="84" spans="1:11" ht="25" x14ac:dyDescent="0.25">
      <c r="A84" s="7"/>
      <c r="B84" s="7">
        <v>3.3330000000000002</v>
      </c>
      <c r="C84" s="7">
        <v>34.832999999999998</v>
      </c>
      <c r="D84" s="7">
        <v>0.5</v>
      </c>
      <c r="E84" s="18">
        <f t="shared" si="9"/>
        <v>58.049194499999999</v>
      </c>
      <c r="F84" s="7">
        <v>1</v>
      </c>
      <c r="G84" s="18">
        <f t="shared" si="10"/>
        <v>58.049194499999999</v>
      </c>
      <c r="H84" s="19">
        <f t="shared" si="11"/>
        <v>2.1499701666666664</v>
      </c>
      <c r="I84" s="8"/>
      <c r="J84" s="19">
        <f>SUM(H74:H84)</f>
        <v>32.048820323216184</v>
      </c>
      <c r="K84" s="9"/>
    </row>
    <row r="85" spans="1:11" ht="25" x14ac:dyDescent="0.25">
      <c r="A85" s="7"/>
      <c r="B85" s="7"/>
      <c r="C85" s="7"/>
      <c r="D85" s="7"/>
      <c r="E85" s="18"/>
      <c r="F85" s="7"/>
      <c r="G85" s="18"/>
      <c r="H85" s="19"/>
      <c r="I85" s="8"/>
      <c r="J85" s="8"/>
      <c r="K85" s="9"/>
    </row>
    <row r="86" spans="1:11" ht="25" x14ac:dyDescent="0.25">
      <c r="A86" s="7" t="s">
        <v>282</v>
      </c>
      <c r="B86" s="7">
        <v>156.167</v>
      </c>
      <c r="C86" s="7">
        <v>1</v>
      </c>
      <c r="D86" s="7">
        <v>1.5</v>
      </c>
      <c r="E86" s="18">
        <f t="shared" si="9"/>
        <v>234.25049999999999</v>
      </c>
      <c r="F86" s="7">
        <v>1</v>
      </c>
      <c r="G86" s="18">
        <f t="shared" si="10"/>
        <v>234.25049999999999</v>
      </c>
      <c r="H86" s="19">
        <f t="shared" si="11"/>
        <v>8.6759444444444433</v>
      </c>
      <c r="I86" s="8"/>
      <c r="J86" s="8"/>
      <c r="K86" s="9"/>
    </row>
    <row r="87" spans="1:11" ht="25" x14ac:dyDescent="0.25">
      <c r="A87" s="7" t="s">
        <v>289</v>
      </c>
      <c r="B87" s="7">
        <v>23</v>
      </c>
      <c r="C87" s="7">
        <v>0.5</v>
      </c>
      <c r="D87" s="7">
        <v>1.5</v>
      </c>
      <c r="E87" s="7">
        <f t="shared" si="9"/>
        <v>17.25</v>
      </c>
      <c r="F87" s="7">
        <v>1</v>
      </c>
      <c r="G87" s="7">
        <f t="shared" si="10"/>
        <v>17.25</v>
      </c>
      <c r="H87" s="19">
        <f t="shared" si="11"/>
        <v>0.63888888888888884</v>
      </c>
      <c r="I87" s="8"/>
      <c r="J87" s="8"/>
      <c r="K87" s="9"/>
    </row>
    <row r="88" spans="1:11" ht="25" x14ac:dyDescent="0.25">
      <c r="A88" s="7" t="s">
        <v>283</v>
      </c>
      <c r="B88" s="7">
        <v>28.582999999999998</v>
      </c>
      <c r="C88" s="16">
        <v>0.66666999999999998</v>
      </c>
      <c r="D88" s="7">
        <v>1.3332999999999999</v>
      </c>
      <c r="E88" s="18">
        <f t="shared" si="9"/>
        <v>25.406602965712999</v>
      </c>
      <c r="F88" s="7">
        <v>1</v>
      </c>
      <c r="G88" s="18">
        <f t="shared" si="10"/>
        <v>25.406602965712999</v>
      </c>
      <c r="H88" s="19">
        <f t="shared" si="11"/>
        <v>0.94098529502640738</v>
      </c>
      <c r="I88" s="8"/>
      <c r="J88" s="8"/>
      <c r="K88" s="9"/>
    </row>
    <row r="89" spans="1:11" ht="25" x14ac:dyDescent="0.25">
      <c r="A89" s="7" t="s">
        <v>284</v>
      </c>
      <c r="B89" s="7">
        <v>94.167000000000002</v>
      </c>
      <c r="C89" s="7">
        <v>0.5</v>
      </c>
      <c r="D89" s="7">
        <v>1</v>
      </c>
      <c r="E89" s="18">
        <f t="shared" si="9"/>
        <v>47.083500000000001</v>
      </c>
      <c r="F89" s="7">
        <v>1</v>
      </c>
      <c r="G89" s="18">
        <f t="shared" si="10"/>
        <v>47.083500000000001</v>
      </c>
      <c r="H89" s="19">
        <f t="shared" si="11"/>
        <v>1.7438333333333333</v>
      </c>
      <c r="I89" s="8"/>
      <c r="J89" s="8"/>
      <c r="K89" s="9"/>
    </row>
    <row r="90" spans="1:11" ht="25" x14ac:dyDescent="0.25">
      <c r="A90" s="7" t="s">
        <v>285</v>
      </c>
      <c r="B90" s="7">
        <v>13.75</v>
      </c>
      <c r="C90" s="7">
        <v>7.1669999999999998</v>
      </c>
      <c r="D90" s="7">
        <v>0.5</v>
      </c>
      <c r="E90" s="18">
        <f t="shared" si="9"/>
        <v>49.273125</v>
      </c>
      <c r="F90" s="7">
        <v>1</v>
      </c>
      <c r="G90" s="18">
        <f t="shared" si="10"/>
        <v>49.273125</v>
      </c>
      <c r="H90" s="19">
        <f t="shared" si="11"/>
        <v>1.8249305555555555</v>
      </c>
      <c r="I90" s="8"/>
      <c r="J90" s="8"/>
      <c r="K90" s="9"/>
    </row>
    <row r="91" spans="1:11" ht="25" x14ac:dyDescent="0.25">
      <c r="A91" s="7"/>
      <c r="B91" s="7">
        <v>32.833300000000001</v>
      </c>
      <c r="C91" s="7">
        <v>17.083300000000001</v>
      </c>
      <c r="D91" s="7">
        <v>0.5</v>
      </c>
      <c r="E91" s="18">
        <f t="shared" si="9"/>
        <v>280.45055694500002</v>
      </c>
      <c r="F91" s="7">
        <v>1</v>
      </c>
      <c r="G91" s="18">
        <f t="shared" si="10"/>
        <v>280.45055694500002</v>
      </c>
      <c r="H91" s="19">
        <f t="shared" si="11"/>
        <v>10.38705766462963</v>
      </c>
      <c r="I91" s="8"/>
      <c r="J91" s="8"/>
      <c r="K91" s="9"/>
    </row>
    <row r="92" spans="1:11" ht="25" x14ac:dyDescent="0.25">
      <c r="A92" s="7"/>
      <c r="B92" s="7">
        <v>34.417000000000002</v>
      </c>
      <c r="C92" s="7">
        <v>5.1669999999999998</v>
      </c>
      <c r="D92" s="7">
        <v>0.5</v>
      </c>
      <c r="E92" s="18">
        <f t="shared" si="9"/>
        <v>88.9163195</v>
      </c>
      <c r="F92" s="7">
        <v>1</v>
      </c>
      <c r="G92" s="18">
        <f t="shared" si="10"/>
        <v>88.9163195</v>
      </c>
      <c r="H92" s="19">
        <f t="shared" si="11"/>
        <v>3.2931970185185184</v>
      </c>
      <c r="I92" s="8"/>
      <c r="J92" s="19">
        <f>SUM(H86:H92)</f>
        <v>27.504837200396778</v>
      </c>
      <c r="K92" s="9"/>
    </row>
    <row r="93" spans="1:11" ht="25" x14ac:dyDescent="0.25">
      <c r="A93" s="7"/>
      <c r="B93" s="7"/>
      <c r="C93" s="7"/>
      <c r="D93" s="7"/>
      <c r="E93" s="18"/>
      <c r="F93" s="7"/>
      <c r="G93" s="18"/>
      <c r="H93" s="19"/>
      <c r="I93" s="8"/>
      <c r="J93" s="8"/>
      <c r="K93" s="9"/>
    </row>
    <row r="94" spans="1:11" ht="25" x14ac:dyDescent="0.25">
      <c r="A94" s="7" t="s">
        <v>292</v>
      </c>
      <c r="B94" s="7"/>
      <c r="C94" s="7"/>
      <c r="D94" s="7"/>
      <c r="E94" s="18"/>
      <c r="F94" s="7"/>
      <c r="G94" s="18"/>
      <c r="H94" s="19">
        <f>Sheet2!I19</f>
        <v>1.0741203699999999</v>
      </c>
      <c r="I94" s="8"/>
      <c r="J94" s="19">
        <f>SUM(H94:I94)</f>
        <v>1.0741203699999999</v>
      </c>
      <c r="K94" s="9"/>
    </row>
    <row r="95" spans="1:11" ht="25" x14ac:dyDescent="0.25">
      <c r="A95" s="7"/>
      <c r="B95" s="7"/>
      <c r="C95" s="7"/>
      <c r="D95" s="7"/>
      <c r="E95" s="18"/>
      <c r="F95" s="7"/>
      <c r="G95" s="18"/>
      <c r="H95" s="19"/>
      <c r="I95" s="8"/>
      <c r="J95" s="8"/>
      <c r="K95" s="9"/>
    </row>
    <row r="96" spans="1:11" ht="25" x14ac:dyDescent="0.25">
      <c r="A96" s="7"/>
      <c r="B96" s="7"/>
      <c r="C96" s="7"/>
      <c r="D96" s="7"/>
      <c r="E96" s="7"/>
      <c r="F96" s="7"/>
      <c r="G96" s="7"/>
      <c r="H96" s="19"/>
      <c r="I96" s="8"/>
      <c r="J96" s="8"/>
      <c r="K96" s="9"/>
    </row>
    <row r="97" spans="1:11" ht="25" x14ac:dyDescent="0.25">
      <c r="A97" s="7"/>
      <c r="B97" s="7"/>
      <c r="C97" s="7"/>
      <c r="D97" s="7"/>
      <c r="E97" s="25">
        <f>SUM(E71:E96)</f>
        <v>1633.1619438799714</v>
      </c>
      <c r="F97" s="7"/>
      <c r="G97" s="25">
        <f>SUM(G71:G96)</f>
        <v>1761.8751346223926</v>
      </c>
      <c r="H97" s="27">
        <f>SUM(H71:H96)</f>
        <v>66.328754985644167</v>
      </c>
      <c r="I97" s="8"/>
      <c r="J97" s="28">
        <f>SUM(J70:J95)</f>
        <v>66.328754985644167</v>
      </c>
      <c r="K97" s="9"/>
    </row>
    <row r="98" spans="1:11" ht="25" x14ac:dyDescent="0.25">
      <c r="A98" s="7"/>
      <c r="B98" s="7"/>
      <c r="C98" s="7"/>
      <c r="D98" s="7"/>
      <c r="E98" s="7"/>
      <c r="F98" s="7"/>
      <c r="G98" s="7"/>
      <c r="H98" s="8"/>
      <c r="I98" s="8"/>
      <c r="J98" s="8"/>
      <c r="K98" s="9"/>
    </row>
    <row r="99" spans="1:11" ht="25" x14ac:dyDescent="0.25">
      <c r="A99" s="7"/>
      <c r="B99" s="7"/>
      <c r="C99" s="7"/>
      <c r="D99" s="7"/>
      <c r="E99" s="7"/>
      <c r="F99" s="7"/>
      <c r="G99" s="7"/>
      <c r="H99" s="8"/>
      <c r="I99" s="8"/>
      <c r="J99" s="8"/>
      <c r="K99" s="9"/>
    </row>
    <row r="100" spans="1:11" ht="25" x14ac:dyDescent="0.25">
      <c r="A100" s="7"/>
      <c r="B100" s="7"/>
      <c r="C100" s="7"/>
      <c r="D100" s="7"/>
      <c r="E100" s="7"/>
      <c r="F100" s="7"/>
      <c r="G100" s="7"/>
      <c r="H100" s="8"/>
      <c r="I100" s="8"/>
      <c r="J100" s="8"/>
      <c r="K100" s="9"/>
    </row>
    <row r="101" spans="1:11" ht="25" x14ac:dyDescent="0.25">
      <c r="A101" s="6" t="s">
        <v>45</v>
      </c>
      <c r="B101" s="6" t="s">
        <v>240</v>
      </c>
      <c r="C101" s="6" t="s">
        <v>241</v>
      </c>
      <c r="D101" s="6" t="s">
        <v>290</v>
      </c>
      <c r="E101" s="6" t="s">
        <v>291</v>
      </c>
      <c r="F101" s="6" t="s">
        <v>272</v>
      </c>
      <c r="G101" s="6" t="s">
        <v>260</v>
      </c>
      <c r="H101" s="6" t="s">
        <v>260</v>
      </c>
      <c r="I101" s="8"/>
      <c r="J101" s="8"/>
      <c r="K101" s="9"/>
    </row>
    <row r="102" spans="1:11" ht="25" x14ac:dyDescent="0.25">
      <c r="A102" s="7"/>
      <c r="B102" s="6" t="s">
        <v>254</v>
      </c>
      <c r="C102" s="6" t="s">
        <v>254</v>
      </c>
      <c r="D102" s="7"/>
      <c r="E102" s="6" t="s">
        <v>259</v>
      </c>
      <c r="F102" s="6"/>
      <c r="G102" s="6" t="s">
        <v>259</v>
      </c>
      <c r="H102" s="6" t="s">
        <v>104</v>
      </c>
      <c r="I102" s="8"/>
      <c r="J102" s="8"/>
      <c r="K102" s="9"/>
    </row>
    <row r="103" spans="1:11" ht="25" x14ac:dyDescent="0.25">
      <c r="A103" s="7"/>
      <c r="B103" s="7"/>
      <c r="C103" s="7"/>
      <c r="D103" s="7"/>
      <c r="E103" s="7"/>
      <c r="F103" s="7"/>
      <c r="G103" s="7"/>
      <c r="H103" s="8"/>
      <c r="I103" s="8"/>
      <c r="J103" s="8"/>
      <c r="K103" s="9"/>
    </row>
    <row r="104" spans="1:11" ht="25" x14ac:dyDescent="0.25">
      <c r="A104" s="7" t="s">
        <v>275</v>
      </c>
      <c r="B104" s="7">
        <v>17.25</v>
      </c>
      <c r="C104" s="7">
        <v>1</v>
      </c>
      <c r="D104" s="7">
        <v>4</v>
      </c>
      <c r="E104" s="7">
        <f>B104*C104*D104</f>
        <v>69</v>
      </c>
      <c r="F104" s="7">
        <v>8</v>
      </c>
      <c r="G104" s="7">
        <f>E104*F104</f>
        <v>552</v>
      </c>
      <c r="H104" s="19">
        <f>G104/9</f>
        <v>61.333333333333336</v>
      </c>
      <c r="I104" s="8"/>
      <c r="J104" s="8"/>
      <c r="K104" s="9"/>
    </row>
    <row r="105" spans="1:11" ht="25" x14ac:dyDescent="0.25">
      <c r="A105" s="7" t="s">
        <v>276</v>
      </c>
      <c r="B105" s="7">
        <v>17.916699999999999</v>
      </c>
      <c r="C105" s="7">
        <v>0.66669999999999996</v>
      </c>
      <c r="D105" s="7">
        <v>4</v>
      </c>
      <c r="E105" s="18">
        <f>B105*C105*D105</f>
        <v>47.780255559999993</v>
      </c>
      <c r="F105" s="7">
        <v>2</v>
      </c>
      <c r="G105" s="18">
        <f>E105*F105</f>
        <v>95.560511119999987</v>
      </c>
      <c r="H105" s="19">
        <f t="shared" ref="H105:H134" si="13">G105/9</f>
        <v>10.617834568888888</v>
      </c>
      <c r="I105" s="8"/>
      <c r="J105" s="19">
        <f>SUM(H104:H105)</f>
        <v>71.951167902222224</v>
      </c>
      <c r="K105" s="9"/>
    </row>
    <row r="106" spans="1:11" ht="25" x14ac:dyDescent="0.25">
      <c r="A106" s="7"/>
      <c r="B106" s="7"/>
      <c r="C106" s="7"/>
      <c r="D106" s="7"/>
      <c r="E106" s="18"/>
      <c r="F106" s="7"/>
      <c r="G106" s="18"/>
      <c r="H106" s="19"/>
      <c r="I106" s="8"/>
      <c r="J106" s="8"/>
      <c r="K106" s="9"/>
    </row>
    <row r="107" spans="1:11" ht="25" x14ac:dyDescent="0.25">
      <c r="A107" s="7" t="s">
        <v>287</v>
      </c>
      <c r="B107" s="7">
        <v>56.166699999999999</v>
      </c>
      <c r="C107" s="7">
        <v>1.8332999999999999</v>
      </c>
      <c r="D107" s="7">
        <v>2</v>
      </c>
      <c r="E107" s="18">
        <f t="shared" ref="E107:E119" si="14">B107*C107*D107</f>
        <v>205.94082222</v>
      </c>
      <c r="F107" s="7">
        <v>1</v>
      </c>
      <c r="G107" s="18">
        <f t="shared" ref="G107:G119" si="15">E107*F107</f>
        <v>205.94082222</v>
      </c>
      <c r="H107" s="19">
        <f t="shared" si="13"/>
        <v>22.882313580000002</v>
      </c>
      <c r="I107" s="8"/>
      <c r="J107" s="8"/>
      <c r="K107" s="9"/>
    </row>
    <row r="108" spans="1:11" ht="25" x14ac:dyDescent="0.25">
      <c r="A108" s="7" t="s">
        <v>277</v>
      </c>
      <c r="B108" s="7">
        <v>136.66669999999999</v>
      </c>
      <c r="C108" s="7">
        <v>1.8332999999999999</v>
      </c>
      <c r="D108" s="7">
        <v>2</v>
      </c>
      <c r="E108" s="18">
        <f t="shared" si="14"/>
        <v>501.10212221999996</v>
      </c>
      <c r="F108" s="7">
        <v>1</v>
      </c>
      <c r="G108" s="18">
        <f t="shared" si="15"/>
        <v>501.10212221999996</v>
      </c>
      <c r="H108" s="19">
        <f t="shared" si="13"/>
        <v>55.678013579999998</v>
      </c>
      <c r="I108" s="8"/>
      <c r="J108" s="8"/>
      <c r="K108" s="9"/>
    </row>
    <row r="109" spans="1:11" ht="25" x14ac:dyDescent="0.25">
      <c r="A109" s="7" t="s">
        <v>277</v>
      </c>
      <c r="B109" s="7">
        <v>17.166699999999999</v>
      </c>
      <c r="C109" s="7">
        <v>1.8332999999999999</v>
      </c>
      <c r="D109" s="7">
        <v>1</v>
      </c>
      <c r="E109" s="18">
        <f t="shared" si="14"/>
        <v>31.471711109999998</v>
      </c>
      <c r="F109" s="7">
        <v>1</v>
      </c>
      <c r="G109" s="18">
        <f t="shared" si="15"/>
        <v>31.471711109999998</v>
      </c>
      <c r="H109" s="19">
        <f t="shared" si="13"/>
        <v>3.4968567899999998</v>
      </c>
      <c r="I109" s="8"/>
      <c r="J109" s="8"/>
      <c r="K109" s="9"/>
    </row>
    <row r="110" spans="1:11" ht="25" x14ac:dyDescent="0.25">
      <c r="A110" s="7" t="s">
        <v>277</v>
      </c>
      <c r="B110" s="7">
        <v>153.833</v>
      </c>
      <c r="C110" s="7">
        <v>1</v>
      </c>
      <c r="D110" s="7">
        <v>1</v>
      </c>
      <c r="E110" s="18">
        <f t="shared" si="14"/>
        <v>153.833</v>
      </c>
      <c r="F110" s="7">
        <v>1</v>
      </c>
      <c r="G110" s="18">
        <f t="shared" si="15"/>
        <v>153.833</v>
      </c>
      <c r="H110" s="19">
        <f t="shared" si="13"/>
        <v>17.092555555555556</v>
      </c>
      <c r="I110" s="8"/>
      <c r="J110" s="8"/>
      <c r="K110" s="9"/>
    </row>
    <row r="111" spans="1:11" ht="25" x14ac:dyDescent="0.25">
      <c r="A111" s="7" t="s">
        <v>277</v>
      </c>
      <c r="B111" s="7">
        <v>17.166699999999999</v>
      </c>
      <c r="C111" s="7">
        <v>1</v>
      </c>
      <c r="D111" s="7">
        <v>1</v>
      </c>
      <c r="E111" s="18">
        <f t="shared" si="14"/>
        <v>17.166699999999999</v>
      </c>
      <c r="F111" s="7">
        <v>1</v>
      </c>
      <c r="G111" s="18">
        <f t="shared" si="15"/>
        <v>17.166699999999999</v>
      </c>
      <c r="H111" s="19">
        <f t="shared" si="13"/>
        <v>1.9074111111111109</v>
      </c>
      <c r="I111" s="8"/>
      <c r="J111" s="8"/>
      <c r="K111" s="9"/>
    </row>
    <row r="112" spans="1:11" ht="25" x14ac:dyDescent="0.25">
      <c r="A112" s="7" t="s">
        <v>288</v>
      </c>
      <c r="B112" s="7">
        <v>17.166699999999999</v>
      </c>
      <c r="C112" s="7">
        <v>1.8332999999999999</v>
      </c>
      <c r="D112" s="7">
        <v>1</v>
      </c>
      <c r="E112" s="18">
        <f t="shared" si="14"/>
        <v>31.471711109999998</v>
      </c>
      <c r="F112" s="7">
        <v>1</v>
      </c>
      <c r="G112" s="18">
        <f t="shared" si="15"/>
        <v>31.471711109999998</v>
      </c>
      <c r="H112" s="19">
        <f t="shared" si="13"/>
        <v>3.4968567899999998</v>
      </c>
      <c r="I112" s="8"/>
      <c r="J112" s="8"/>
      <c r="K112" s="9"/>
    </row>
    <row r="113" spans="1:11" ht="25" x14ac:dyDescent="0.25">
      <c r="A113" s="7" t="s">
        <v>288</v>
      </c>
      <c r="B113" s="7">
        <v>17.166699999999999</v>
      </c>
      <c r="C113" s="7">
        <v>0.5</v>
      </c>
      <c r="D113" s="7">
        <v>1</v>
      </c>
      <c r="E113" s="18">
        <f t="shared" si="14"/>
        <v>8.5833499999999994</v>
      </c>
      <c r="F113" s="7">
        <v>1</v>
      </c>
      <c r="G113" s="18">
        <f t="shared" si="15"/>
        <v>8.5833499999999994</v>
      </c>
      <c r="H113" s="19">
        <f t="shared" si="13"/>
        <v>0.95370555555555547</v>
      </c>
      <c r="I113" s="8"/>
      <c r="J113" s="8"/>
      <c r="K113" s="9"/>
    </row>
    <row r="114" spans="1:11" ht="25" x14ac:dyDescent="0.25">
      <c r="A114" s="7" t="s">
        <v>278</v>
      </c>
      <c r="B114" s="7">
        <v>40.166699999999999</v>
      </c>
      <c r="C114" s="7">
        <v>1.3332999999999999</v>
      </c>
      <c r="D114" s="7">
        <v>2</v>
      </c>
      <c r="E114" s="18">
        <f t="shared" si="14"/>
        <v>107.10852222</v>
      </c>
      <c r="F114" s="7">
        <v>1</v>
      </c>
      <c r="G114" s="18">
        <f t="shared" si="15"/>
        <v>107.10852222</v>
      </c>
      <c r="H114" s="19">
        <f t="shared" si="13"/>
        <v>11.900946913333334</v>
      </c>
      <c r="I114" s="8"/>
      <c r="J114" s="8"/>
      <c r="K114" s="9"/>
    </row>
    <row r="115" spans="1:11" ht="25" x14ac:dyDescent="0.25">
      <c r="A115" s="7" t="s">
        <v>278</v>
      </c>
      <c r="B115" s="7">
        <v>40.166699999999999</v>
      </c>
      <c r="C115" s="7">
        <v>0.66669999999999996</v>
      </c>
      <c r="D115" s="7">
        <v>1</v>
      </c>
      <c r="E115" s="18">
        <f t="shared" si="14"/>
        <v>26.779138889999999</v>
      </c>
      <c r="F115" s="7">
        <v>1</v>
      </c>
      <c r="G115" s="18">
        <f t="shared" si="15"/>
        <v>26.779138889999999</v>
      </c>
      <c r="H115" s="19">
        <f t="shared" si="13"/>
        <v>2.9754598766666667</v>
      </c>
      <c r="I115" s="8"/>
      <c r="J115" s="8"/>
      <c r="K115" s="9"/>
    </row>
    <row r="116" spans="1:11" ht="25" x14ac:dyDescent="0.25">
      <c r="A116" s="7" t="s">
        <v>279</v>
      </c>
      <c r="B116" s="7">
        <v>35.666699999999999</v>
      </c>
      <c r="C116" s="7">
        <v>1</v>
      </c>
      <c r="D116" s="7">
        <v>1</v>
      </c>
      <c r="E116" s="7">
        <f t="shared" si="14"/>
        <v>35.666699999999999</v>
      </c>
      <c r="F116" s="7">
        <v>1</v>
      </c>
      <c r="G116" s="7">
        <f t="shared" si="15"/>
        <v>35.666699999999999</v>
      </c>
      <c r="H116" s="19">
        <f t="shared" si="13"/>
        <v>3.9629666666666665</v>
      </c>
      <c r="I116" s="8"/>
      <c r="J116" s="8"/>
      <c r="K116" s="9"/>
    </row>
    <row r="117" spans="1:11" ht="25" x14ac:dyDescent="0.25">
      <c r="A117" s="7" t="s">
        <v>279</v>
      </c>
      <c r="B117" s="7">
        <v>35.666699999999999</v>
      </c>
      <c r="C117" s="7">
        <v>0.66669999999999996</v>
      </c>
      <c r="D117" s="7">
        <v>1</v>
      </c>
      <c r="E117" s="18">
        <f t="shared" si="14"/>
        <v>23.778988889999997</v>
      </c>
      <c r="F117" s="7">
        <v>1</v>
      </c>
      <c r="G117" s="18">
        <f t="shared" si="15"/>
        <v>23.778988889999997</v>
      </c>
      <c r="H117" s="19">
        <f t="shared" si="13"/>
        <v>2.6421098766666664</v>
      </c>
      <c r="I117" s="8"/>
      <c r="J117" s="8"/>
      <c r="K117" s="9"/>
    </row>
    <row r="118" spans="1:11" ht="25" x14ac:dyDescent="0.25">
      <c r="A118" s="7" t="s">
        <v>280</v>
      </c>
      <c r="B118" s="7">
        <v>21.666699999999999</v>
      </c>
      <c r="C118" s="7">
        <v>1</v>
      </c>
      <c r="D118" s="7">
        <v>2</v>
      </c>
      <c r="E118" s="18">
        <f t="shared" si="14"/>
        <v>43.333399999999997</v>
      </c>
      <c r="F118" s="7">
        <v>1</v>
      </c>
      <c r="G118" s="7">
        <f t="shared" si="15"/>
        <v>43.333399999999997</v>
      </c>
      <c r="H118" s="19">
        <f t="shared" si="13"/>
        <v>4.8148222222222223</v>
      </c>
      <c r="I118" s="8"/>
      <c r="J118" s="8"/>
      <c r="K118" s="9"/>
    </row>
    <row r="119" spans="1:11" ht="25" x14ac:dyDescent="0.25">
      <c r="A119" s="7" t="s">
        <v>280</v>
      </c>
      <c r="B119" s="7">
        <v>21.666699999999999</v>
      </c>
      <c r="C119" s="7">
        <v>0.5</v>
      </c>
      <c r="D119" s="7">
        <v>1</v>
      </c>
      <c r="E119" s="18">
        <f t="shared" si="14"/>
        <v>10.833349999999999</v>
      </c>
      <c r="F119" s="7">
        <v>1</v>
      </c>
      <c r="G119" s="18">
        <f t="shared" si="15"/>
        <v>10.833349999999999</v>
      </c>
      <c r="H119" s="19">
        <f t="shared" si="13"/>
        <v>1.2037055555555556</v>
      </c>
      <c r="I119" s="8"/>
      <c r="J119" s="8"/>
      <c r="K119" s="9"/>
    </row>
    <row r="120" spans="1:11" ht="25" x14ac:dyDescent="0.25">
      <c r="A120" s="7"/>
      <c r="B120" s="7"/>
      <c r="C120" s="7"/>
      <c r="D120" s="7"/>
      <c r="E120" s="18"/>
      <c r="F120" s="7"/>
      <c r="G120" s="18"/>
      <c r="H120" s="19"/>
      <c r="I120" s="8"/>
      <c r="J120" s="8"/>
      <c r="K120" s="9"/>
    </row>
    <row r="121" spans="1:11" ht="25" x14ac:dyDescent="0.25">
      <c r="A121" s="7" t="s">
        <v>281</v>
      </c>
      <c r="B121" s="7">
        <v>6.0833000000000004</v>
      </c>
      <c r="C121" s="7">
        <v>5.4166999999999996</v>
      </c>
      <c r="D121" s="7">
        <v>1</v>
      </c>
      <c r="E121" s="18">
        <f t="shared" ref="E121:E131" si="16">B121*C121*D121</f>
        <v>32.951411110000002</v>
      </c>
      <c r="F121" s="7">
        <v>1</v>
      </c>
      <c r="G121" s="18">
        <f t="shared" ref="G121:G131" si="17">E121*F121</f>
        <v>32.951411110000002</v>
      </c>
      <c r="H121" s="19">
        <f t="shared" si="13"/>
        <v>3.6612679011111116</v>
      </c>
      <c r="I121" s="8"/>
      <c r="J121" s="8"/>
      <c r="K121" s="9"/>
    </row>
    <row r="122" spans="1:11" ht="25" x14ac:dyDescent="0.25">
      <c r="A122" s="7"/>
      <c r="B122" s="7">
        <v>13.75</v>
      </c>
      <c r="C122" s="7">
        <v>7.1666999999999996</v>
      </c>
      <c r="D122" s="7">
        <v>1</v>
      </c>
      <c r="E122" s="18">
        <f t="shared" si="16"/>
        <v>98.542124999999999</v>
      </c>
      <c r="F122" s="7">
        <v>1</v>
      </c>
      <c r="G122" s="18">
        <f t="shared" si="17"/>
        <v>98.542124999999999</v>
      </c>
      <c r="H122" s="19">
        <f t="shared" si="13"/>
        <v>10.949125</v>
      </c>
      <c r="I122" s="8"/>
      <c r="J122" s="8"/>
      <c r="K122" s="9"/>
    </row>
    <row r="123" spans="1:11" ht="25" x14ac:dyDescent="0.25">
      <c r="A123" s="7"/>
      <c r="B123" s="7">
        <v>17.083300000000001</v>
      </c>
      <c r="C123" s="7">
        <v>31.666699999999999</v>
      </c>
      <c r="D123" s="7">
        <v>1</v>
      </c>
      <c r="E123" s="18">
        <f t="shared" si="16"/>
        <v>540.97173611000005</v>
      </c>
      <c r="F123" s="7">
        <v>1</v>
      </c>
      <c r="G123" s="18">
        <f t="shared" si="17"/>
        <v>540.97173611000005</v>
      </c>
      <c r="H123" s="19">
        <f t="shared" si="13"/>
        <v>60.107970678888897</v>
      </c>
      <c r="I123" s="8"/>
      <c r="J123" s="8"/>
      <c r="K123" s="9"/>
    </row>
    <row r="124" spans="1:11" ht="25" x14ac:dyDescent="0.25">
      <c r="A124" s="7"/>
      <c r="B124" s="7">
        <v>3.3332999999999999</v>
      </c>
      <c r="C124" s="7">
        <v>34.833300000000001</v>
      </c>
      <c r="D124" s="7">
        <v>1</v>
      </c>
      <c r="E124" s="18">
        <f t="shared" si="16"/>
        <v>116.10983889000001</v>
      </c>
      <c r="F124" s="7">
        <v>1</v>
      </c>
      <c r="G124" s="18">
        <f t="shared" si="17"/>
        <v>116.10983889000001</v>
      </c>
      <c r="H124" s="19">
        <f t="shared" si="13"/>
        <v>12.901093210000001</v>
      </c>
      <c r="I124" s="8"/>
      <c r="J124" s="8"/>
      <c r="K124" s="9"/>
    </row>
    <row r="125" spans="1:11" ht="25" x14ac:dyDescent="0.25">
      <c r="A125" s="7"/>
      <c r="B125" s="7"/>
      <c r="C125" s="7"/>
      <c r="D125" s="7"/>
      <c r="E125" s="18"/>
      <c r="F125" s="7"/>
      <c r="G125" s="18"/>
      <c r="H125" s="19"/>
      <c r="I125" s="8"/>
      <c r="J125" s="19">
        <f>SUM(H107:H124)</f>
        <v>220.62718086333334</v>
      </c>
      <c r="K125" s="9"/>
    </row>
    <row r="126" spans="1:11" ht="25" x14ac:dyDescent="0.25">
      <c r="A126" s="7" t="s">
        <v>282</v>
      </c>
      <c r="B126" s="7">
        <v>133.16669999999999</v>
      </c>
      <c r="C126" s="7">
        <v>1.5</v>
      </c>
      <c r="D126" s="7">
        <v>2</v>
      </c>
      <c r="E126" s="18">
        <f t="shared" si="16"/>
        <v>399.50009999999997</v>
      </c>
      <c r="F126" s="7">
        <v>1</v>
      </c>
      <c r="G126" s="18">
        <f t="shared" si="17"/>
        <v>399.50009999999997</v>
      </c>
      <c r="H126" s="19">
        <f t="shared" si="13"/>
        <v>44.3889</v>
      </c>
      <c r="I126" s="8"/>
      <c r="J126" s="8"/>
      <c r="K126" s="9"/>
    </row>
    <row r="127" spans="1:11" ht="25" x14ac:dyDescent="0.25">
      <c r="A127" s="7" t="s">
        <v>282</v>
      </c>
      <c r="B127" s="7">
        <v>156.16669999999999</v>
      </c>
      <c r="C127" s="7">
        <v>1</v>
      </c>
      <c r="D127" s="7">
        <v>1</v>
      </c>
      <c r="E127" s="18">
        <f t="shared" si="16"/>
        <v>156.16669999999999</v>
      </c>
      <c r="F127" s="7">
        <v>1</v>
      </c>
      <c r="G127" s="18">
        <f t="shared" si="17"/>
        <v>156.16669999999999</v>
      </c>
      <c r="H127" s="19">
        <f t="shared" si="13"/>
        <v>17.351855555555556</v>
      </c>
      <c r="I127" s="8"/>
      <c r="J127" s="8"/>
      <c r="K127" s="9"/>
    </row>
    <row r="128" spans="1:11" ht="25" x14ac:dyDescent="0.25">
      <c r="A128" s="7" t="s">
        <v>282</v>
      </c>
      <c r="B128" s="7">
        <v>23</v>
      </c>
      <c r="C128" s="7">
        <v>1.5</v>
      </c>
      <c r="D128" s="7">
        <v>1</v>
      </c>
      <c r="E128" s="7">
        <f t="shared" si="16"/>
        <v>34.5</v>
      </c>
      <c r="F128" s="7">
        <v>1</v>
      </c>
      <c r="G128" s="7">
        <f t="shared" si="17"/>
        <v>34.5</v>
      </c>
      <c r="H128" s="19">
        <f t="shared" si="13"/>
        <v>3.8333333333333335</v>
      </c>
      <c r="I128" s="8"/>
      <c r="J128" s="8"/>
      <c r="K128" s="9"/>
    </row>
    <row r="129" spans="1:11" ht="25" x14ac:dyDescent="0.25">
      <c r="A129" s="7" t="s">
        <v>289</v>
      </c>
      <c r="B129" s="7">
        <v>23</v>
      </c>
      <c r="C129" s="7">
        <v>1.5</v>
      </c>
      <c r="D129" s="7">
        <v>1</v>
      </c>
      <c r="E129" s="7">
        <f t="shared" si="16"/>
        <v>34.5</v>
      </c>
      <c r="F129" s="7">
        <v>1</v>
      </c>
      <c r="G129" s="7">
        <f t="shared" si="17"/>
        <v>34.5</v>
      </c>
      <c r="H129" s="19">
        <f t="shared" si="13"/>
        <v>3.8333333333333335</v>
      </c>
      <c r="I129" s="8"/>
      <c r="J129" s="8"/>
      <c r="K129" s="9"/>
    </row>
    <row r="130" spans="1:11" ht="25" x14ac:dyDescent="0.25">
      <c r="A130" s="7" t="s">
        <v>289</v>
      </c>
      <c r="B130" s="7">
        <v>23</v>
      </c>
      <c r="C130" s="7">
        <v>0.5</v>
      </c>
      <c r="D130" s="7">
        <v>1</v>
      </c>
      <c r="E130" s="7">
        <f t="shared" si="16"/>
        <v>11.5</v>
      </c>
      <c r="F130" s="7">
        <v>1</v>
      </c>
      <c r="G130" s="7">
        <f t="shared" si="17"/>
        <v>11.5</v>
      </c>
      <c r="H130" s="19">
        <f t="shared" si="13"/>
        <v>1.2777777777777777</v>
      </c>
      <c r="I130" s="8"/>
      <c r="J130" s="8"/>
      <c r="K130" s="9"/>
    </row>
    <row r="131" spans="1:11" ht="25" x14ac:dyDescent="0.25">
      <c r="A131" s="7" t="s">
        <v>283</v>
      </c>
      <c r="B131" s="7">
        <v>28.583300000000001</v>
      </c>
      <c r="C131" s="7">
        <v>1.3332999999999999</v>
      </c>
      <c r="D131" s="7">
        <v>2</v>
      </c>
      <c r="E131" s="18">
        <f t="shared" si="16"/>
        <v>76.220227780000002</v>
      </c>
      <c r="F131" s="7">
        <v>1</v>
      </c>
      <c r="G131" s="18">
        <f t="shared" si="17"/>
        <v>76.220227780000002</v>
      </c>
      <c r="H131" s="19">
        <f t="shared" si="13"/>
        <v>8.468914197777778</v>
      </c>
      <c r="I131" s="8"/>
      <c r="J131" s="8"/>
      <c r="K131" s="9"/>
    </row>
    <row r="132" spans="1:11" ht="25" x14ac:dyDescent="0.25">
      <c r="A132" s="7" t="s">
        <v>283</v>
      </c>
      <c r="B132" s="7">
        <v>28.583300000000001</v>
      </c>
      <c r="C132" s="7">
        <v>0.66669999999999996</v>
      </c>
      <c r="D132" s="7">
        <v>1</v>
      </c>
      <c r="E132" s="18">
        <f t="shared" ref="E132:E134" si="18">B132*C132*D132</f>
        <v>19.056486109999998</v>
      </c>
      <c r="F132" s="7">
        <v>1</v>
      </c>
      <c r="G132" s="18">
        <f t="shared" ref="G132:G134" si="19">E132*F132</f>
        <v>19.056486109999998</v>
      </c>
      <c r="H132" s="19">
        <f t="shared" si="13"/>
        <v>2.1173873455555552</v>
      </c>
      <c r="I132" s="8"/>
      <c r="J132" s="8"/>
      <c r="K132" s="9"/>
    </row>
    <row r="133" spans="1:11" ht="25" x14ac:dyDescent="0.25">
      <c r="A133" s="7" t="s">
        <v>284</v>
      </c>
      <c r="B133" s="7">
        <v>94.166700000000006</v>
      </c>
      <c r="C133" s="7">
        <v>1</v>
      </c>
      <c r="D133" s="7">
        <v>2</v>
      </c>
      <c r="E133" s="7">
        <f t="shared" si="18"/>
        <v>188.33340000000001</v>
      </c>
      <c r="F133" s="7">
        <v>1</v>
      </c>
      <c r="G133" s="7">
        <f t="shared" si="19"/>
        <v>188.33340000000001</v>
      </c>
      <c r="H133" s="19">
        <f t="shared" si="13"/>
        <v>20.925933333333333</v>
      </c>
      <c r="I133" s="8"/>
      <c r="J133" s="8"/>
      <c r="K133" s="9"/>
    </row>
    <row r="134" spans="1:11" ht="25" x14ac:dyDescent="0.25">
      <c r="A134" s="7" t="s">
        <v>284</v>
      </c>
      <c r="B134" s="7">
        <v>94.166700000000006</v>
      </c>
      <c r="C134" s="7">
        <v>0.5</v>
      </c>
      <c r="D134" s="7">
        <v>1</v>
      </c>
      <c r="E134" s="16">
        <f t="shared" si="18"/>
        <v>47.083350000000003</v>
      </c>
      <c r="F134" s="7">
        <v>1</v>
      </c>
      <c r="G134" s="16">
        <f t="shared" si="19"/>
        <v>47.083350000000003</v>
      </c>
      <c r="H134" s="19">
        <f t="shared" si="13"/>
        <v>5.2314833333333333</v>
      </c>
      <c r="I134" s="8"/>
      <c r="J134" s="8"/>
      <c r="K134" s="9"/>
    </row>
    <row r="135" spans="1:11" ht="25" x14ac:dyDescent="0.25">
      <c r="A135" s="7"/>
      <c r="B135" s="7"/>
      <c r="C135" s="7"/>
      <c r="D135" s="7"/>
      <c r="E135" s="16"/>
      <c r="F135" s="7"/>
      <c r="G135" s="16"/>
      <c r="H135" s="19"/>
      <c r="I135" s="8"/>
      <c r="J135" s="8"/>
      <c r="K135" s="9"/>
    </row>
    <row r="136" spans="1:11" ht="25" x14ac:dyDescent="0.25">
      <c r="A136" s="7" t="s">
        <v>285</v>
      </c>
      <c r="B136" s="7">
        <v>13.75</v>
      </c>
      <c r="C136" s="7">
        <v>7.1666999999999996</v>
      </c>
      <c r="D136" s="7">
        <v>1</v>
      </c>
      <c r="E136" s="18">
        <f t="shared" ref="E136" si="20">B136*C136*D136</f>
        <v>98.542124999999999</v>
      </c>
      <c r="F136" s="7">
        <v>1</v>
      </c>
      <c r="G136" s="18">
        <f t="shared" ref="G136" si="21">E136*F136</f>
        <v>98.542124999999999</v>
      </c>
      <c r="H136" s="19">
        <f t="shared" ref="H136:H138" si="22">G136/9</f>
        <v>10.949125</v>
      </c>
      <c r="I136" s="8"/>
      <c r="J136" s="8"/>
      <c r="K136" s="9"/>
    </row>
    <row r="137" spans="1:11" ht="25" x14ac:dyDescent="0.25">
      <c r="A137" s="7"/>
      <c r="B137" s="7">
        <v>32.833300000000001</v>
      </c>
      <c r="C137" s="7">
        <v>17.083300000000001</v>
      </c>
      <c r="D137" s="7">
        <v>1</v>
      </c>
      <c r="E137" s="18">
        <f t="shared" ref="E137:E138" si="23">B137*C137*D137</f>
        <v>560.90111389000003</v>
      </c>
      <c r="F137" s="7">
        <v>1</v>
      </c>
      <c r="G137" s="18">
        <f t="shared" ref="G137:G138" si="24">E137*F137</f>
        <v>560.90111389000003</v>
      </c>
      <c r="H137" s="19">
        <f t="shared" si="22"/>
        <v>62.32234598777778</v>
      </c>
      <c r="I137" s="8"/>
      <c r="J137" s="8"/>
      <c r="K137" s="9"/>
    </row>
    <row r="138" spans="1:11" ht="25" x14ac:dyDescent="0.25">
      <c r="A138" s="7"/>
      <c r="B138" s="7">
        <v>34.416699999999999</v>
      </c>
      <c r="C138" s="7">
        <v>5.1666999999999996</v>
      </c>
      <c r="D138" s="7">
        <v>1</v>
      </c>
      <c r="E138" s="18">
        <f t="shared" si="23"/>
        <v>177.82076388999997</v>
      </c>
      <c r="F138" s="7">
        <v>1</v>
      </c>
      <c r="G138" s="18">
        <f t="shared" si="24"/>
        <v>177.82076388999997</v>
      </c>
      <c r="H138" s="19">
        <f t="shared" si="22"/>
        <v>19.757862654444441</v>
      </c>
      <c r="I138" s="8"/>
      <c r="J138" s="19">
        <f>SUM(H126:H138)</f>
        <v>200.45825185222219</v>
      </c>
      <c r="K138" s="9"/>
    </row>
    <row r="139" spans="1:11" ht="25" x14ac:dyDescent="0.25">
      <c r="A139" s="7"/>
      <c r="B139" s="7"/>
      <c r="C139" s="7"/>
      <c r="D139" s="7"/>
      <c r="E139" s="18"/>
      <c r="F139" s="7"/>
      <c r="G139" s="18"/>
      <c r="H139" s="19"/>
      <c r="I139" s="8"/>
      <c r="J139" s="8"/>
      <c r="K139" s="9"/>
    </row>
    <row r="140" spans="1:11" ht="25" x14ac:dyDescent="0.25">
      <c r="A140" s="7" t="s">
        <v>303</v>
      </c>
      <c r="B140" s="7"/>
      <c r="C140" s="7"/>
      <c r="D140" s="7"/>
      <c r="E140" s="18"/>
      <c r="F140" s="7"/>
      <c r="G140" s="18"/>
      <c r="H140" s="19">
        <f>Sheet2!H36</f>
        <v>12.889444439999998</v>
      </c>
      <c r="I140" s="8"/>
      <c r="J140" s="19">
        <f>SUM(H140:I140)</f>
        <v>12.889444439999998</v>
      </c>
      <c r="K140" s="9"/>
    </row>
    <row r="141" spans="1:11" ht="25" x14ac:dyDescent="0.25">
      <c r="A141" s="7"/>
      <c r="B141" s="7"/>
      <c r="C141" s="7"/>
      <c r="D141" s="7"/>
      <c r="E141" s="18"/>
      <c r="F141" s="7"/>
      <c r="G141" s="18"/>
      <c r="H141" s="19"/>
      <c r="I141" s="8"/>
      <c r="J141" s="8"/>
      <c r="K141" s="9"/>
    </row>
    <row r="142" spans="1:11" ht="25" x14ac:dyDescent="0.25">
      <c r="A142" s="7"/>
      <c r="B142" s="7"/>
      <c r="C142" s="7"/>
      <c r="D142" s="7"/>
      <c r="E142" s="7"/>
      <c r="F142" s="7"/>
      <c r="G142" s="7"/>
      <c r="H142" s="8"/>
      <c r="I142" s="8"/>
      <c r="J142" s="8"/>
      <c r="K142" s="9"/>
    </row>
    <row r="143" spans="1:11" ht="25" x14ac:dyDescent="0.25">
      <c r="A143" s="7"/>
      <c r="B143" s="7"/>
      <c r="C143" s="7"/>
      <c r="D143" s="7"/>
      <c r="E143" s="7"/>
      <c r="F143" s="7"/>
      <c r="G143" s="7"/>
      <c r="H143" s="27">
        <f>SUM(H104:H142)</f>
        <v>505.92604505777774</v>
      </c>
      <c r="I143" s="8"/>
      <c r="J143" s="28">
        <f>SUM(J103:J142)</f>
        <v>505.92604505777774</v>
      </c>
      <c r="K143" s="9"/>
    </row>
    <row r="144" spans="1:11" ht="25" x14ac:dyDescent="0.25">
      <c r="A144" s="7"/>
      <c r="B144" s="7"/>
      <c r="C144" s="7"/>
      <c r="D144" s="7"/>
      <c r="E144" s="7"/>
      <c r="F144" s="7"/>
      <c r="G144" s="7"/>
      <c r="H144" s="8"/>
      <c r="I144" s="8"/>
      <c r="J144" s="8"/>
      <c r="K144" s="9"/>
    </row>
    <row r="145" spans="1:11" ht="25" x14ac:dyDescent="0.25">
      <c r="A145" s="7"/>
      <c r="B145" s="7"/>
      <c r="C145" s="7"/>
      <c r="D145" s="7"/>
      <c r="E145" s="7"/>
      <c r="F145" s="7"/>
      <c r="G145" s="7"/>
      <c r="H145" s="8"/>
      <c r="I145" s="8"/>
      <c r="J145" s="8"/>
      <c r="K145" s="9"/>
    </row>
    <row r="146" spans="1:11" ht="25" x14ac:dyDescent="0.25">
      <c r="A146" s="6" t="s">
        <v>264</v>
      </c>
      <c r="B146" s="7"/>
      <c r="C146" s="7"/>
      <c r="D146" s="7"/>
      <c r="E146" s="7"/>
      <c r="F146" s="7"/>
      <c r="G146" s="7"/>
      <c r="H146" s="8"/>
      <c r="I146" s="8"/>
      <c r="J146" s="8"/>
      <c r="K146" s="9"/>
    </row>
    <row r="147" spans="1:11" ht="25" x14ac:dyDescent="0.25">
      <c r="A147" s="7"/>
      <c r="B147" s="7"/>
      <c r="C147" s="7"/>
      <c r="D147" s="7"/>
      <c r="E147" s="7"/>
      <c r="F147" s="7"/>
      <c r="G147" s="7"/>
      <c r="H147" s="8"/>
      <c r="I147" s="8"/>
      <c r="J147" s="8"/>
      <c r="K147" s="9"/>
    </row>
    <row r="148" spans="1:11" ht="25" x14ac:dyDescent="0.25">
      <c r="A148" s="7"/>
      <c r="B148" s="7"/>
      <c r="C148" s="7"/>
      <c r="D148" s="7"/>
      <c r="E148" s="7"/>
      <c r="F148" s="7"/>
      <c r="G148" s="7"/>
      <c r="H148" s="8"/>
      <c r="I148" s="8"/>
      <c r="J148" s="8"/>
      <c r="K148" s="9"/>
    </row>
    <row r="149" spans="1:11" ht="25" x14ac:dyDescent="0.25">
      <c r="A149" s="7" t="s">
        <v>275</v>
      </c>
      <c r="B149" s="7"/>
      <c r="C149" s="7"/>
      <c r="D149" s="7"/>
      <c r="E149" s="7"/>
      <c r="F149" s="7"/>
      <c r="G149" s="7"/>
      <c r="H149" s="8"/>
      <c r="I149" s="8"/>
      <c r="J149" s="8"/>
      <c r="K149" s="9"/>
    </row>
    <row r="150" spans="1:11" ht="25" x14ac:dyDescent="0.25">
      <c r="A150" s="7" t="s">
        <v>276</v>
      </c>
      <c r="B150" s="7"/>
      <c r="C150" s="7"/>
      <c r="D150" s="7"/>
      <c r="E150" s="7"/>
      <c r="F150" s="7"/>
      <c r="G150" s="7"/>
      <c r="H150" s="8"/>
      <c r="I150" s="8"/>
      <c r="J150" s="8"/>
      <c r="K150" s="9"/>
    </row>
    <row r="151" spans="1:11" ht="25" x14ac:dyDescent="0.25">
      <c r="A151" s="7"/>
      <c r="B151" s="7"/>
      <c r="C151" s="7"/>
      <c r="D151" s="7"/>
      <c r="E151" s="7"/>
      <c r="F151" s="7"/>
      <c r="G151" s="7"/>
      <c r="H151" s="8"/>
      <c r="I151" s="8"/>
      <c r="J151" s="8"/>
      <c r="K151" s="9"/>
    </row>
    <row r="152" spans="1:11" ht="25" x14ac:dyDescent="0.25">
      <c r="A152" s="7" t="s">
        <v>287</v>
      </c>
      <c r="B152" s="7"/>
      <c r="C152" s="7"/>
      <c r="D152" s="7"/>
      <c r="E152" s="7"/>
      <c r="F152" s="7"/>
      <c r="G152" s="7"/>
      <c r="H152" s="8"/>
      <c r="I152" s="8"/>
      <c r="J152" s="8"/>
      <c r="K152" s="9"/>
    </row>
    <row r="153" spans="1:11" ht="25" x14ac:dyDescent="0.25">
      <c r="A153" s="7" t="s">
        <v>277</v>
      </c>
      <c r="B153" s="7"/>
      <c r="C153" s="7"/>
      <c r="D153" s="7"/>
      <c r="E153" s="7"/>
      <c r="F153" s="7"/>
      <c r="G153" s="7"/>
      <c r="H153" s="8"/>
      <c r="I153" s="8"/>
      <c r="J153" s="8"/>
      <c r="K153" s="9"/>
    </row>
    <row r="154" spans="1:11" ht="25" x14ac:dyDescent="0.25">
      <c r="A154" s="7" t="s">
        <v>288</v>
      </c>
      <c r="B154" s="7"/>
      <c r="C154" s="7"/>
      <c r="D154" s="7"/>
      <c r="E154" s="7"/>
      <c r="F154" s="7"/>
      <c r="G154" s="7"/>
      <c r="H154" s="8"/>
      <c r="I154" s="8"/>
      <c r="J154" s="8"/>
      <c r="K154" s="9"/>
    </row>
    <row r="155" spans="1:11" ht="25" x14ac:dyDescent="0.25">
      <c r="A155" s="7" t="s">
        <v>278</v>
      </c>
      <c r="B155" s="7"/>
      <c r="C155" s="7"/>
      <c r="D155" s="7"/>
      <c r="E155" s="7"/>
      <c r="F155" s="7"/>
      <c r="G155" s="7"/>
      <c r="H155" s="8"/>
      <c r="I155" s="8"/>
      <c r="J155" s="8"/>
      <c r="K155" s="9"/>
    </row>
    <row r="156" spans="1:11" ht="25" x14ac:dyDescent="0.25">
      <c r="A156" s="7" t="s">
        <v>279</v>
      </c>
      <c r="B156" s="7"/>
      <c r="C156" s="7"/>
      <c r="D156" s="7"/>
      <c r="E156" s="7"/>
      <c r="F156" s="7"/>
      <c r="G156" s="7"/>
      <c r="H156" s="8"/>
      <c r="I156" s="8"/>
      <c r="J156" s="8"/>
      <c r="K156" s="9"/>
    </row>
    <row r="157" spans="1:11" ht="25" x14ac:dyDescent="0.25">
      <c r="A157" s="7" t="s">
        <v>280</v>
      </c>
      <c r="B157" s="7"/>
      <c r="C157" s="7"/>
      <c r="D157" s="7"/>
      <c r="E157" s="7"/>
      <c r="F157" s="7"/>
      <c r="G157" s="7"/>
      <c r="H157" s="8"/>
      <c r="I157" s="8"/>
      <c r="J157" s="8"/>
      <c r="K157" s="9"/>
    </row>
    <row r="158" spans="1:11" ht="25" x14ac:dyDescent="0.25">
      <c r="A158" s="7"/>
      <c r="B158" s="7"/>
      <c r="C158" s="7"/>
      <c r="D158" s="7"/>
      <c r="E158" s="7"/>
      <c r="F158" s="7"/>
      <c r="G158" s="7"/>
      <c r="H158" s="8"/>
      <c r="I158" s="8"/>
      <c r="J158" s="8"/>
      <c r="K158" s="9"/>
    </row>
    <row r="159" spans="1:11" ht="25" x14ac:dyDescent="0.25">
      <c r="A159" s="7" t="s">
        <v>281</v>
      </c>
      <c r="B159" s="7"/>
      <c r="C159" s="7"/>
      <c r="D159" s="7"/>
      <c r="E159" s="7"/>
      <c r="F159" s="7"/>
      <c r="G159" s="7"/>
      <c r="H159" s="8"/>
      <c r="I159" s="8"/>
      <c r="J159" s="8"/>
      <c r="K159" s="9"/>
    </row>
    <row r="160" spans="1:11" ht="25" x14ac:dyDescent="0.25">
      <c r="A160" s="7"/>
      <c r="B160" s="7"/>
      <c r="C160" s="7"/>
      <c r="D160" s="7"/>
      <c r="E160" s="7"/>
      <c r="F160" s="7"/>
      <c r="G160" s="7"/>
      <c r="H160" s="8"/>
      <c r="I160" s="8"/>
      <c r="J160" s="8"/>
      <c r="K160" s="9"/>
    </row>
    <row r="161" spans="1:11" ht="25" x14ac:dyDescent="0.25">
      <c r="A161" s="7" t="s">
        <v>282</v>
      </c>
      <c r="B161" s="7"/>
      <c r="C161" s="7"/>
      <c r="D161" s="7"/>
      <c r="E161" s="7"/>
      <c r="F161" s="7"/>
      <c r="G161" s="7"/>
      <c r="H161" s="8"/>
      <c r="I161" s="8"/>
      <c r="J161" s="8"/>
      <c r="K161" s="9"/>
    </row>
    <row r="162" spans="1:11" ht="25" x14ac:dyDescent="0.25">
      <c r="A162" s="7" t="s">
        <v>289</v>
      </c>
      <c r="B162" s="7"/>
      <c r="C162" s="7"/>
      <c r="D162" s="7"/>
      <c r="E162" s="7"/>
      <c r="F162" s="7"/>
      <c r="G162" s="7"/>
      <c r="H162" s="8"/>
      <c r="I162" s="8"/>
      <c r="J162" s="8"/>
      <c r="K162" s="9"/>
    </row>
    <row r="163" spans="1:11" ht="25" x14ac:dyDescent="0.25">
      <c r="A163" s="7" t="s">
        <v>283</v>
      </c>
      <c r="B163" s="7"/>
      <c r="C163" s="7"/>
      <c r="D163" s="7"/>
      <c r="E163" s="7"/>
      <c r="F163" s="7"/>
      <c r="G163" s="7"/>
      <c r="H163" s="8"/>
      <c r="I163" s="8"/>
      <c r="J163" s="8"/>
      <c r="K163" s="9"/>
    </row>
    <row r="164" spans="1:11" ht="25" x14ac:dyDescent="0.25">
      <c r="A164" s="7" t="s">
        <v>284</v>
      </c>
      <c r="B164" s="7"/>
      <c r="C164" s="7"/>
      <c r="D164" s="7"/>
      <c r="E164" s="7"/>
      <c r="F164" s="7"/>
      <c r="G164" s="7"/>
      <c r="H164" s="8"/>
      <c r="I164" s="8"/>
      <c r="J164" s="8"/>
      <c r="K164" s="9"/>
    </row>
    <row r="165" spans="1:11" ht="25" x14ac:dyDescent="0.25">
      <c r="A165" s="7"/>
      <c r="B165" s="7"/>
      <c r="C165" s="7"/>
      <c r="D165" s="7"/>
      <c r="E165" s="7"/>
      <c r="F165" s="7"/>
      <c r="G165" s="7"/>
      <c r="H165" s="8"/>
      <c r="I165" s="8"/>
      <c r="J165" s="8"/>
      <c r="K165" s="9"/>
    </row>
    <row r="166" spans="1:11" ht="25" x14ac:dyDescent="0.25">
      <c r="A166" s="7" t="s">
        <v>285</v>
      </c>
      <c r="B166" s="7"/>
      <c r="C166" s="7"/>
      <c r="D166" s="7"/>
      <c r="E166" s="7"/>
      <c r="F166" s="7"/>
      <c r="G166" s="7"/>
      <c r="H166" s="8"/>
      <c r="I166" s="8"/>
      <c r="J166" s="8"/>
      <c r="K166" s="9"/>
    </row>
    <row r="167" spans="1:11" ht="25" x14ac:dyDescent="0.25">
      <c r="A167" s="7"/>
      <c r="B167" s="7"/>
      <c r="C167" s="7"/>
      <c r="D167" s="7"/>
      <c r="E167" s="7"/>
      <c r="F167" s="7"/>
      <c r="G167" s="7"/>
      <c r="H167" s="8"/>
      <c r="I167" s="8"/>
      <c r="J167" s="8"/>
      <c r="K167" s="9"/>
    </row>
    <row r="168" spans="1:11" ht="25" x14ac:dyDescent="0.25">
      <c r="A168" s="7"/>
      <c r="B168" s="7"/>
      <c r="C168" s="7"/>
      <c r="D168" s="7"/>
      <c r="E168" s="7"/>
      <c r="F168" s="7"/>
      <c r="G168" s="7"/>
      <c r="H168" s="8"/>
      <c r="I168" s="8"/>
      <c r="J168" s="8"/>
      <c r="K168" s="9"/>
    </row>
    <row r="169" spans="1:11" ht="25" x14ac:dyDescent="0.25">
      <c r="A169" s="7"/>
      <c r="B169" s="7"/>
      <c r="C169" s="7"/>
      <c r="D169" s="7"/>
      <c r="E169" s="7"/>
      <c r="F169" s="7"/>
      <c r="G169" s="7"/>
      <c r="H169" s="8"/>
      <c r="I169" s="8"/>
      <c r="J169" s="8"/>
      <c r="K169" s="9"/>
    </row>
    <row r="170" spans="1:11" ht="25" x14ac:dyDescent="0.25">
      <c r="A170" s="6"/>
      <c r="B170" s="7"/>
      <c r="C170" s="7"/>
      <c r="D170" s="7"/>
      <c r="E170" s="7"/>
      <c r="F170" s="7"/>
      <c r="G170" s="7"/>
      <c r="H170" s="8"/>
      <c r="I170" s="8"/>
      <c r="J170" s="8"/>
      <c r="K170" s="9"/>
    </row>
    <row r="171" spans="1:11" ht="25" x14ac:dyDescent="0.25">
      <c r="A171" s="7"/>
      <c r="B171" s="7"/>
      <c r="C171" s="7"/>
      <c r="D171" s="7"/>
      <c r="E171" s="7"/>
      <c r="F171" s="7"/>
      <c r="G171" s="7"/>
      <c r="H171" s="8"/>
      <c r="I171" s="8"/>
      <c r="J171" s="8"/>
      <c r="K171" s="9"/>
    </row>
    <row r="172" spans="1:11" ht="25" x14ac:dyDescent="0.25">
      <c r="A172" s="7"/>
      <c r="B172" s="7"/>
      <c r="C172" s="7"/>
      <c r="D172" s="7"/>
      <c r="E172" s="7"/>
      <c r="F172" s="7"/>
      <c r="G172" s="7"/>
      <c r="H172" s="8"/>
      <c r="I172" s="8"/>
      <c r="J172" s="8"/>
      <c r="K172" s="9"/>
    </row>
    <row r="173" spans="1:11" ht="25" x14ac:dyDescent="0.25">
      <c r="A173" s="7"/>
      <c r="B173" s="7"/>
      <c r="C173" s="7"/>
      <c r="D173" s="7"/>
      <c r="E173" s="7"/>
      <c r="F173" s="7"/>
      <c r="G173" s="7"/>
      <c r="H173" s="8"/>
      <c r="I173" s="8"/>
      <c r="J173" s="8"/>
      <c r="K173" s="9"/>
    </row>
    <row r="174" spans="1:11" ht="25" x14ac:dyDescent="0.25">
      <c r="A174" s="7"/>
      <c r="B174" s="7"/>
      <c r="C174" s="7"/>
      <c r="D174" s="7"/>
      <c r="E174" s="7"/>
      <c r="F174" s="7"/>
      <c r="G174" s="7"/>
      <c r="H174" s="8"/>
      <c r="I174" s="8"/>
      <c r="J174" s="8"/>
      <c r="K174" s="9"/>
    </row>
    <row r="175" spans="1:11" ht="19" x14ac:dyDescent="0.25">
      <c r="A175" s="3"/>
      <c r="B175" s="3"/>
      <c r="C175" s="3"/>
      <c r="D175" s="3"/>
      <c r="E175" s="3"/>
      <c r="F175" s="3"/>
      <c r="G175" s="3"/>
      <c r="H175" s="4"/>
      <c r="I175" s="4"/>
      <c r="J175" s="4"/>
      <c r="K175" s="5"/>
    </row>
  </sheetData>
  <pageMargins left="0.7" right="0.7" top="0.75" bottom="0.75" header="0.3" footer="0.3"/>
  <pageSetup scale="42" orientation="portrait" r:id="rId1"/>
  <rowBreaks count="3" manualBreakCount="3">
    <brk id="46" max="10" man="1"/>
    <brk id="99" max="10" man="1"/>
    <brk id="144"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topLeftCell="A10" zoomScale="59" workbookViewId="0">
      <selection activeCell="Q11" sqref="Q11"/>
    </sheetView>
  </sheetViews>
  <sheetFormatPr baseColWidth="10" defaultColWidth="8.83203125" defaultRowHeight="15" x14ac:dyDescent="0.2"/>
  <cols>
    <col min="1" max="1" width="22.5" bestFit="1" customWidth="1"/>
    <col min="2" max="3" width="13.6640625" bestFit="1" customWidth="1"/>
    <col min="4" max="4" width="17.1640625" bestFit="1" customWidth="1"/>
    <col min="5" max="5" width="13.6640625" bestFit="1" customWidth="1"/>
    <col min="6" max="6" width="8.5" bestFit="1" customWidth="1"/>
    <col min="7" max="8" width="20" bestFit="1" customWidth="1"/>
    <col min="9" max="9" width="16.83203125" bestFit="1" customWidth="1"/>
  </cols>
  <sheetData>
    <row r="1" spans="1:10" ht="25" x14ac:dyDescent="0.25">
      <c r="A1" s="29"/>
      <c r="B1" s="29"/>
      <c r="C1" s="29"/>
      <c r="D1" s="29"/>
      <c r="E1" s="29"/>
      <c r="F1" s="29"/>
      <c r="G1" s="29"/>
      <c r="H1" s="29"/>
      <c r="I1" s="29"/>
    </row>
    <row r="2" spans="1:10" ht="25" x14ac:dyDescent="0.25">
      <c r="A2" s="29" t="s">
        <v>293</v>
      </c>
      <c r="B2" s="29"/>
      <c r="C2" s="29"/>
      <c r="D2" s="29"/>
      <c r="E2" s="29"/>
      <c r="F2" s="29"/>
      <c r="G2" s="29"/>
      <c r="H2" s="29"/>
      <c r="I2" s="29"/>
    </row>
    <row r="3" spans="1:10" ht="25" x14ac:dyDescent="0.25">
      <c r="A3" s="29"/>
      <c r="B3" s="29"/>
      <c r="C3" s="29"/>
      <c r="D3" s="29"/>
      <c r="E3" s="29"/>
      <c r="F3" s="29"/>
      <c r="G3" s="36"/>
      <c r="H3" s="29"/>
      <c r="I3" s="29"/>
    </row>
    <row r="4" spans="1:10" ht="25" x14ac:dyDescent="0.25">
      <c r="A4" s="35" t="s">
        <v>304</v>
      </c>
      <c r="B4" s="35"/>
      <c r="C4" s="34" t="s">
        <v>294</v>
      </c>
      <c r="D4" s="34" t="s">
        <v>295</v>
      </c>
      <c r="E4" s="34" t="s">
        <v>296</v>
      </c>
      <c r="F4" s="34" t="s">
        <v>246</v>
      </c>
      <c r="G4" s="34" t="s">
        <v>297</v>
      </c>
      <c r="H4" s="34" t="s">
        <v>298</v>
      </c>
      <c r="I4" s="34" t="s">
        <v>298</v>
      </c>
    </row>
    <row r="5" spans="1:10" ht="25" x14ac:dyDescent="0.25">
      <c r="A5" s="30"/>
      <c r="B5" s="30"/>
      <c r="C5" s="34" t="s">
        <v>254</v>
      </c>
      <c r="D5" s="34" t="s">
        <v>254</v>
      </c>
      <c r="E5" s="34" t="s">
        <v>254</v>
      </c>
      <c r="F5" s="34" t="s">
        <v>255</v>
      </c>
      <c r="G5" s="34"/>
      <c r="H5" s="34" t="s">
        <v>255</v>
      </c>
      <c r="I5" s="34" t="s">
        <v>50</v>
      </c>
    </row>
    <row r="6" spans="1:10" ht="25" x14ac:dyDescent="0.25">
      <c r="A6" s="30" t="s">
        <v>90</v>
      </c>
      <c r="B6" s="30"/>
      <c r="C6" s="29"/>
      <c r="D6" s="29"/>
      <c r="E6" s="29"/>
      <c r="F6" s="29"/>
      <c r="G6" s="36"/>
      <c r="H6" s="29"/>
      <c r="I6" s="29"/>
    </row>
    <row r="7" spans="1:10" ht="25" x14ac:dyDescent="0.25">
      <c r="A7" s="30"/>
      <c r="B7" s="30"/>
      <c r="C7" s="29"/>
      <c r="D7" s="29"/>
      <c r="E7" s="29"/>
      <c r="F7" s="29"/>
      <c r="G7" s="36"/>
      <c r="H7" s="36"/>
      <c r="I7" s="36"/>
      <c r="J7" s="39"/>
    </row>
    <row r="8" spans="1:10" ht="25" x14ac:dyDescent="0.25">
      <c r="A8" s="29" t="s">
        <v>306</v>
      </c>
      <c r="B8" s="29">
        <v>3</v>
      </c>
      <c r="C8" s="29">
        <v>0.5</v>
      </c>
      <c r="D8" s="29">
        <v>0.66669999999999996</v>
      </c>
      <c r="E8" s="29">
        <f>B8+1.3333</f>
        <v>4.3332999999999995</v>
      </c>
      <c r="F8" s="31">
        <f>C8*D8*E8</f>
        <v>1.4445055549999997</v>
      </c>
      <c r="G8" s="36">
        <v>1</v>
      </c>
      <c r="H8" s="37">
        <f>F8*G8</f>
        <v>1.4445055549999997</v>
      </c>
      <c r="I8" s="37">
        <f>H8/27</f>
        <v>5.3500205740740728E-2</v>
      </c>
      <c r="J8" s="39"/>
    </row>
    <row r="9" spans="1:10" ht="25" x14ac:dyDescent="0.25">
      <c r="A9" s="29"/>
      <c r="B9" s="29"/>
      <c r="C9" s="29"/>
      <c r="D9" s="29"/>
      <c r="E9" s="29"/>
      <c r="F9" s="31"/>
      <c r="G9" s="36"/>
      <c r="H9" s="36"/>
      <c r="I9" s="36"/>
      <c r="J9" s="39"/>
    </row>
    <row r="10" spans="1:10" ht="25" x14ac:dyDescent="0.25">
      <c r="A10" s="30" t="s">
        <v>299</v>
      </c>
      <c r="B10" s="29"/>
      <c r="C10" s="29"/>
      <c r="D10" s="29"/>
      <c r="E10" s="29"/>
      <c r="F10" s="31"/>
      <c r="G10" s="36"/>
      <c r="H10" s="36"/>
      <c r="I10" s="36"/>
      <c r="J10" s="39"/>
    </row>
    <row r="11" spans="1:10" ht="25" x14ac:dyDescent="0.25">
      <c r="A11" s="29"/>
      <c r="B11" s="29"/>
      <c r="C11" s="29"/>
      <c r="D11" s="29"/>
      <c r="E11" s="29"/>
      <c r="F11" s="31"/>
      <c r="G11" s="36"/>
      <c r="H11" s="36"/>
      <c r="I11" s="36"/>
      <c r="J11" s="39"/>
    </row>
    <row r="12" spans="1:10" ht="25" x14ac:dyDescent="0.25">
      <c r="A12" s="29" t="s">
        <v>300</v>
      </c>
      <c r="B12" s="29">
        <v>4</v>
      </c>
      <c r="C12" s="29">
        <v>0.5</v>
      </c>
      <c r="D12" s="29">
        <v>0.66669999999999996</v>
      </c>
      <c r="E12" s="29">
        <f>B12+1.3333</f>
        <v>5.3332999999999995</v>
      </c>
      <c r="F12" s="31">
        <f>C12*D12*E12</f>
        <v>1.7778555549999997</v>
      </c>
      <c r="G12" s="36">
        <v>12</v>
      </c>
      <c r="H12" s="37">
        <f>F12*G12</f>
        <v>21.334266659999997</v>
      </c>
      <c r="I12" s="37">
        <f>H12/27</f>
        <v>0.79015802444444438</v>
      </c>
      <c r="J12" s="39"/>
    </row>
    <row r="13" spans="1:10" ht="25" x14ac:dyDescent="0.25">
      <c r="A13" s="29"/>
      <c r="B13" s="29"/>
      <c r="C13" s="29"/>
      <c r="D13" s="29"/>
      <c r="E13" s="29"/>
      <c r="F13" s="31"/>
      <c r="G13" s="36"/>
      <c r="H13" s="37"/>
      <c r="I13" s="37"/>
      <c r="J13" s="39"/>
    </row>
    <row r="14" spans="1:10" ht="25" x14ac:dyDescent="0.25">
      <c r="A14" s="29" t="s">
        <v>301</v>
      </c>
      <c r="B14" s="29">
        <v>4</v>
      </c>
      <c r="C14" s="29">
        <v>0.5</v>
      </c>
      <c r="D14" s="29">
        <v>0.66669999999999996</v>
      </c>
      <c r="E14" s="29">
        <f>B14+1.3333</f>
        <v>5.3332999999999995</v>
      </c>
      <c r="F14" s="31">
        <f>C14*D14*E14</f>
        <v>1.7778555549999997</v>
      </c>
      <c r="G14" s="36">
        <v>1</v>
      </c>
      <c r="H14" s="37">
        <f>F14*G14</f>
        <v>1.7778555549999997</v>
      </c>
      <c r="I14" s="37">
        <f>H14/27</f>
        <v>6.5846502037037027E-2</v>
      </c>
      <c r="J14" s="39"/>
    </row>
    <row r="15" spans="1:10" ht="25" x14ac:dyDescent="0.25">
      <c r="A15" s="29"/>
      <c r="B15" s="29"/>
      <c r="C15" s="29"/>
      <c r="D15" s="29"/>
      <c r="E15" s="29"/>
      <c r="F15" s="31"/>
      <c r="G15" s="36"/>
      <c r="H15" s="37"/>
      <c r="I15" s="37"/>
      <c r="J15" s="39"/>
    </row>
    <row r="16" spans="1:10" ht="25" x14ac:dyDescent="0.25">
      <c r="A16" s="29" t="s">
        <v>302</v>
      </c>
      <c r="B16" s="29">
        <v>2</v>
      </c>
      <c r="C16" s="29">
        <v>0.5</v>
      </c>
      <c r="D16" s="29">
        <v>0.66669999999999996</v>
      </c>
      <c r="E16" s="29">
        <f>B16+1.3333</f>
        <v>3.3332999999999999</v>
      </c>
      <c r="F16" s="31">
        <f>C16*D16*E16</f>
        <v>1.1111555549999999</v>
      </c>
      <c r="G16" s="36">
        <v>4</v>
      </c>
      <c r="H16" s="37">
        <f>F16*G16</f>
        <v>4.4446222199999994</v>
      </c>
      <c r="I16" s="37">
        <f>H16/27</f>
        <v>0.16461563777777777</v>
      </c>
      <c r="J16" s="39"/>
    </row>
    <row r="17" spans="1:10" ht="25" x14ac:dyDescent="0.25">
      <c r="A17" s="29"/>
      <c r="B17" s="29"/>
      <c r="C17" s="29"/>
      <c r="D17" s="29"/>
      <c r="E17" s="29"/>
      <c r="F17" s="29"/>
      <c r="G17" s="36"/>
      <c r="H17" s="36"/>
      <c r="I17" s="36"/>
      <c r="J17" s="39"/>
    </row>
    <row r="18" spans="1:10" ht="25" x14ac:dyDescent="0.25">
      <c r="A18" s="29"/>
      <c r="B18" s="29"/>
      <c r="C18" s="29"/>
      <c r="D18" s="29"/>
      <c r="E18" s="29"/>
      <c r="F18" s="29"/>
      <c r="G18" s="36"/>
      <c r="H18" s="36"/>
      <c r="I18" s="36"/>
      <c r="J18" s="39"/>
    </row>
    <row r="19" spans="1:10" ht="25" x14ac:dyDescent="0.25">
      <c r="A19" s="29"/>
      <c r="B19" s="29"/>
      <c r="C19" s="29"/>
      <c r="D19" s="29"/>
      <c r="E19" s="29"/>
      <c r="F19" s="29"/>
      <c r="G19" s="29"/>
      <c r="H19" s="36"/>
      <c r="I19" s="40">
        <f>SUM(I7:I18)</f>
        <v>1.0741203699999999</v>
      </c>
      <c r="J19" s="39"/>
    </row>
    <row r="20" spans="1:10" ht="25" x14ac:dyDescent="0.25">
      <c r="A20" s="29"/>
      <c r="B20" s="29"/>
      <c r="C20" s="29"/>
      <c r="D20" s="29"/>
      <c r="E20" s="29"/>
      <c r="F20" s="29"/>
      <c r="G20" s="29"/>
      <c r="H20" s="29"/>
      <c r="I20" s="29"/>
    </row>
    <row r="21" spans="1:10" ht="25" x14ac:dyDescent="0.25">
      <c r="A21" s="30" t="s">
        <v>305</v>
      </c>
      <c r="B21" s="32" t="s">
        <v>240</v>
      </c>
      <c r="C21" s="32" t="s">
        <v>241</v>
      </c>
      <c r="D21" s="32" t="s">
        <v>290</v>
      </c>
      <c r="E21" s="32" t="s">
        <v>291</v>
      </c>
      <c r="F21" s="32" t="s">
        <v>272</v>
      </c>
      <c r="G21" s="32" t="s">
        <v>260</v>
      </c>
      <c r="H21" s="32" t="s">
        <v>260</v>
      </c>
      <c r="I21" s="29"/>
    </row>
    <row r="22" spans="1:10" ht="25" x14ac:dyDescent="0.25">
      <c r="A22" s="29"/>
      <c r="B22" s="32" t="s">
        <v>254</v>
      </c>
      <c r="C22" s="32" t="s">
        <v>254</v>
      </c>
      <c r="D22" s="33"/>
      <c r="E22" s="32" t="s">
        <v>259</v>
      </c>
      <c r="F22" s="32"/>
      <c r="G22" s="32" t="s">
        <v>259</v>
      </c>
      <c r="H22" s="32" t="s">
        <v>104</v>
      </c>
      <c r="I22" s="29"/>
    </row>
    <row r="23" spans="1:10" ht="25" x14ac:dyDescent="0.25">
      <c r="A23" s="30" t="s">
        <v>90</v>
      </c>
      <c r="B23" s="29"/>
      <c r="C23" s="29"/>
      <c r="D23" s="29"/>
      <c r="E23" s="29"/>
      <c r="F23" s="36"/>
      <c r="G23" s="29"/>
      <c r="H23" s="29"/>
      <c r="I23" s="29"/>
    </row>
    <row r="24" spans="1:10" ht="25" x14ac:dyDescent="0.25">
      <c r="A24" s="30"/>
      <c r="B24" s="29"/>
      <c r="C24" s="29"/>
      <c r="D24" s="29"/>
      <c r="E24" s="29"/>
      <c r="F24" s="36"/>
      <c r="G24" s="29"/>
      <c r="H24" s="29"/>
      <c r="I24" s="29"/>
    </row>
    <row r="25" spans="1:10" ht="25" x14ac:dyDescent="0.25">
      <c r="A25" s="29" t="s">
        <v>306</v>
      </c>
      <c r="B25" s="29">
        <f>E8</f>
        <v>4.3332999999999995</v>
      </c>
      <c r="C25" s="29">
        <v>0.66669999999999996</v>
      </c>
      <c r="D25" s="36">
        <v>2</v>
      </c>
      <c r="E25" s="37">
        <f>B25*C25*D25</f>
        <v>5.7780222199999987</v>
      </c>
      <c r="F25" s="36">
        <v>1</v>
      </c>
      <c r="G25" s="37">
        <f>E25*F25</f>
        <v>5.7780222199999987</v>
      </c>
      <c r="H25" s="37">
        <f>G25/9</f>
        <v>0.64200246888888879</v>
      </c>
      <c r="I25" s="29"/>
    </row>
    <row r="26" spans="1:10" ht="25" x14ac:dyDescent="0.25">
      <c r="A26" s="29"/>
      <c r="B26" s="29"/>
      <c r="C26" s="29"/>
      <c r="D26" s="36"/>
      <c r="E26" s="37"/>
      <c r="F26" s="36"/>
      <c r="G26" s="37"/>
      <c r="H26" s="37"/>
      <c r="I26" s="29"/>
    </row>
    <row r="27" spans="1:10" ht="25" x14ac:dyDescent="0.25">
      <c r="A27" s="30" t="s">
        <v>299</v>
      </c>
      <c r="B27" s="29"/>
      <c r="C27" s="29"/>
      <c r="D27" s="36"/>
      <c r="E27" s="37"/>
      <c r="F27" s="36"/>
      <c r="G27" s="37"/>
      <c r="H27" s="37"/>
      <c r="I27" s="29"/>
    </row>
    <row r="28" spans="1:10" ht="25" x14ac:dyDescent="0.25">
      <c r="A28" s="29"/>
      <c r="B28" s="29"/>
      <c r="C28" s="29"/>
      <c r="D28" s="36"/>
      <c r="E28" s="37"/>
      <c r="F28" s="36"/>
      <c r="G28" s="37"/>
      <c r="H28" s="37"/>
      <c r="I28" s="29"/>
    </row>
    <row r="29" spans="1:10" ht="25" x14ac:dyDescent="0.25">
      <c r="A29" s="29" t="s">
        <v>300</v>
      </c>
      <c r="B29" s="29">
        <f>E12</f>
        <v>5.3332999999999995</v>
      </c>
      <c r="C29" s="29">
        <v>0.66669999999999996</v>
      </c>
      <c r="D29" s="36">
        <v>2</v>
      </c>
      <c r="E29" s="37">
        <f>B29*C29*D29</f>
        <v>7.1114222199999988</v>
      </c>
      <c r="F29" s="36">
        <v>12</v>
      </c>
      <c r="G29" s="37">
        <f>E29*F29</f>
        <v>85.337066639999989</v>
      </c>
      <c r="H29" s="37">
        <f>G29/9</f>
        <v>9.4818962933333317</v>
      </c>
      <c r="I29" s="29"/>
    </row>
    <row r="30" spans="1:10" ht="25" x14ac:dyDescent="0.25">
      <c r="A30" s="29"/>
      <c r="B30" s="29"/>
      <c r="C30" s="29"/>
      <c r="D30" s="36"/>
      <c r="E30" s="37"/>
      <c r="F30" s="36"/>
      <c r="G30" s="37"/>
      <c r="H30" s="37"/>
      <c r="I30" s="29"/>
    </row>
    <row r="31" spans="1:10" ht="25" x14ac:dyDescent="0.25">
      <c r="A31" s="29" t="s">
        <v>301</v>
      </c>
      <c r="B31" s="29">
        <f>E14</f>
        <v>5.3332999999999995</v>
      </c>
      <c r="C31" s="29">
        <v>0.66669999999999996</v>
      </c>
      <c r="D31" s="36">
        <v>2</v>
      </c>
      <c r="E31" s="37">
        <f>B31*C31*D31</f>
        <v>7.1114222199999988</v>
      </c>
      <c r="F31" s="36">
        <v>1</v>
      </c>
      <c r="G31" s="37">
        <f>E31*F31</f>
        <v>7.1114222199999988</v>
      </c>
      <c r="H31" s="37">
        <f>G31/9</f>
        <v>0.79015802444444427</v>
      </c>
      <c r="I31" s="29"/>
    </row>
    <row r="32" spans="1:10" ht="25" x14ac:dyDescent="0.25">
      <c r="A32" s="29"/>
      <c r="B32" s="29"/>
      <c r="C32" s="29"/>
      <c r="D32" s="36"/>
      <c r="E32" s="37"/>
      <c r="F32" s="36"/>
      <c r="G32" s="37"/>
      <c r="H32" s="37"/>
      <c r="I32" s="29"/>
    </row>
    <row r="33" spans="1:9" ht="25" x14ac:dyDescent="0.25">
      <c r="A33" s="29" t="s">
        <v>302</v>
      </c>
      <c r="B33" s="29">
        <f>E16</f>
        <v>3.3332999999999999</v>
      </c>
      <c r="C33" s="29">
        <v>0.66669999999999996</v>
      </c>
      <c r="D33" s="36">
        <v>2</v>
      </c>
      <c r="E33" s="37">
        <f>B33*C33*D33</f>
        <v>4.4446222199999994</v>
      </c>
      <c r="F33" s="36">
        <v>4</v>
      </c>
      <c r="G33" s="37">
        <f>E33*F33</f>
        <v>17.778488879999998</v>
      </c>
      <c r="H33" s="37">
        <f>G33/9</f>
        <v>1.975387653333333</v>
      </c>
      <c r="I33" s="29"/>
    </row>
    <row r="34" spans="1:9" ht="25" x14ac:dyDescent="0.25">
      <c r="A34" s="29"/>
      <c r="B34" s="29"/>
      <c r="C34" s="29"/>
      <c r="D34" s="36"/>
      <c r="E34" s="36"/>
      <c r="F34" s="36"/>
      <c r="G34" s="36"/>
      <c r="H34" s="36"/>
      <c r="I34" s="29"/>
    </row>
    <row r="35" spans="1:9" ht="25" x14ac:dyDescent="0.25">
      <c r="A35" s="29"/>
      <c r="B35" s="29"/>
      <c r="C35" s="29"/>
      <c r="D35" s="36"/>
      <c r="E35" s="36"/>
      <c r="F35" s="36"/>
      <c r="G35" s="36"/>
      <c r="H35" s="36"/>
      <c r="I35" s="29"/>
    </row>
    <row r="36" spans="1:9" ht="25" x14ac:dyDescent="0.25">
      <c r="A36" s="29"/>
      <c r="B36" s="29"/>
      <c r="C36" s="29"/>
      <c r="D36" s="36"/>
      <c r="E36" s="36"/>
      <c r="F36" s="36"/>
      <c r="G36" s="36"/>
      <c r="H36" s="38">
        <f>SUM(H24:H35)</f>
        <v>12.889444439999998</v>
      </c>
      <c r="I36" s="29"/>
    </row>
  </sheetData>
  <pageMargins left="0.7" right="0.7" top="0.75" bottom="0.75" header="0.3" footer="0.3"/>
  <pageSetup scale="58"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Scope of Works</vt:lpstr>
      <vt:lpstr>Sheet1</vt:lpstr>
      <vt:lpstr>Sheet2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Carlyle Glean</dc:creator>
  <cp:lastModifiedBy>Microsoft Office User</cp:lastModifiedBy>
  <cp:lastPrinted>2018-01-26T18:19:41Z</cp:lastPrinted>
  <dcterms:created xsi:type="dcterms:W3CDTF">2009-09-23T13:14:26Z</dcterms:created>
  <dcterms:modified xsi:type="dcterms:W3CDTF">2018-04-22T19:23:58Z</dcterms:modified>
</cp:coreProperties>
</file>